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95" yWindow="285" windowWidth="14445" windowHeight="12480"/>
  </bookViews>
  <sheets>
    <sheet name="ОЦЕНКА АПП сентябрь" sheetId="1" r:id="rId1"/>
  </sheets>
  <externalReferences>
    <externalReference r:id="rId2"/>
    <externalReference r:id="rId3"/>
    <externalReference r:id="rId4"/>
  </externalReferences>
  <definedNames>
    <definedName name="_xlnm._FilterDatabase" localSheetId="0" hidden="1">'ОЦЕНКА АПП сентябрь'!$A$8:$K$8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'ОЦЕНКА АПП сентябрь'!$4:$8</definedName>
    <definedName name="_xlnm.Print_Area" localSheetId="0">'ОЦЕНКА АПП сентябрь'!$A$1:$L$55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55" i="1" l="1"/>
  <c r="D55" i="1"/>
  <c r="E35" i="1" l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34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9" i="1"/>
  <c r="E55" i="1" l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G33" i="1" l="1"/>
  <c r="H33" i="1" s="1"/>
  <c r="G34" i="1"/>
  <c r="H34" i="1" s="1"/>
  <c r="G35" i="1"/>
  <c r="H35" i="1" s="1"/>
  <c r="G36" i="1"/>
  <c r="H36" i="1" s="1"/>
  <c r="G37" i="1"/>
  <c r="H37" i="1" s="1"/>
  <c r="G38" i="1"/>
  <c r="H38" i="1" s="1"/>
  <c r="G39" i="1"/>
  <c r="H39" i="1" s="1"/>
  <c r="G40" i="1"/>
  <c r="H40" i="1" s="1"/>
  <c r="G41" i="1"/>
  <c r="H41" i="1" s="1"/>
  <c r="G42" i="1"/>
  <c r="H42" i="1" s="1"/>
  <c r="G43" i="1"/>
  <c r="H43" i="1" s="1"/>
  <c r="G44" i="1"/>
  <c r="H44" i="1" s="1"/>
  <c r="G45" i="1"/>
  <c r="H45" i="1" s="1"/>
  <c r="G46" i="1"/>
  <c r="H46" i="1" s="1"/>
  <c r="G47" i="1"/>
  <c r="H47" i="1" s="1"/>
  <c r="G48" i="1"/>
  <c r="H48" i="1" s="1"/>
  <c r="G49" i="1"/>
  <c r="H49" i="1" s="1"/>
  <c r="G50" i="1"/>
  <c r="H50" i="1" s="1"/>
  <c r="G51" i="1"/>
  <c r="H51" i="1" s="1"/>
  <c r="G52" i="1"/>
  <c r="H52" i="1" s="1"/>
  <c r="G53" i="1"/>
  <c r="H53" i="1" s="1"/>
  <c r="G54" i="1"/>
  <c r="H54" i="1" s="1"/>
  <c r="G32" i="1"/>
  <c r="H32" i="1" s="1"/>
  <c r="G10" i="1"/>
  <c r="H10" i="1" s="1"/>
  <c r="G11" i="1"/>
  <c r="H11" i="1" s="1"/>
  <c r="G12" i="1"/>
  <c r="H12" i="1" s="1"/>
  <c r="G13" i="1"/>
  <c r="H13" i="1" s="1"/>
  <c r="G14" i="1"/>
  <c r="H14" i="1" s="1"/>
  <c r="G15" i="1"/>
  <c r="H15" i="1" s="1"/>
  <c r="G16" i="1"/>
  <c r="H16" i="1" s="1"/>
  <c r="G17" i="1"/>
  <c r="H17" i="1" s="1"/>
  <c r="G18" i="1"/>
  <c r="H18" i="1" s="1"/>
  <c r="G19" i="1"/>
  <c r="H19" i="1" s="1"/>
  <c r="G20" i="1"/>
  <c r="H20" i="1" s="1"/>
  <c r="G21" i="1"/>
  <c r="H21" i="1" s="1"/>
  <c r="G22" i="1"/>
  <c r="H22" i="1" s="1"/>
  <c r="G23" i="1"/>
  <c r="H23" i="1" s="1"/>
  <c r="G24" i="1"/>
  <c r="H24" i="1" s="1"/>
  <c r="G25" i="1"/>
  <c r="H25" i="1" s="1"/>
  <c r="G26" i="1"/>
  <c r="H26" i="1" s="1"/>
  <c r="G27" i="1"/>
  <c r="H27" i="1" s="1"/>
  <c r="G28" i="1"/>
  <c r="H28" i="1" s="1"/>
  <c r="G29" i="1"/>
  <c r="H29" i="1" s="1"/>
  <c r="G30" i="1"/>
  <c r="H30" i="1" s="1"/>
  <c r="G31" i="1"/>
  <c r="H31" i="1" s="1"/>
  <c r="G9" i="1"/>
  <c r="H9" i="1" s="1"/>
  <c r="I53" i="1" l="1"/>
  <c r="I50" i="1"/>
  <c r="I46" i="1"/>
  <c r="I44" i="1"/>
  <c r="I42" i="1"/>
  <c r="I40" i="1"/>
  <c r="I38" i="1"/>
  <c r="I36" i="1"/>
  <c r="I34" i="1"/>
  <c r="I32" i="1"/>
  <c r="I15" i="1"/>
  <c r="I16" i="1"/>
  <c r="J55" i="1"/>
  <c r="I54" i="1"/>
  <c r="A53" i="1"/>
  <c r="A54" i="1" s="1"/>
  <c r="I52" i="1"/>
  <c r="I51" i="1"/>
  <c r="I49" i="1"/>
  <c r="I48" i="1"/>
  <c r="I47" i="1"/>
  <c r="I45" i="1"/>
  <c r="I43" i="1"/>
  <c r="I41" i="1"/>
  <c r="I39" i="1"/>
  <c r="I37" i="1"/>
  <c r="I35" i="1"/>
  <c r="I33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4" i="1"/>
  <c r="I13" i="1"/>
  <c r="I12" i="1"/>
  <c r="I11" i="1"/>
  <c r="I10" i="1"/>
  <c r="I9" i="1"/>
  <c r="K18" i="1" l="1"/>
  <c r="K26" i="1"/>
  <c r="K37" i="1"/>
  <c r="K9" i="1"/>
  <c r="K13" i="1"/>
  <c r="L13" i="1" s="1"/>
  <c r="K19" i="1"/>
  <c r="K23" i="1"/>
  <c r="K27" i="1"/>
  <c r="L27" i="1" s="1"/>
  <c r="K31" i="1"/>
  <c r="K39" i="1"/>
  <c r="K47" i="1"/>
  <c r="L47" i="1" s="1"/>
  <c r="K52" i="1"/>
  <c r="K16" i="1"/>
  <c r="K36" i="1"/>
  <c r="K44" i="1"/>
  <c r="K14" i="1"/>
  <c r="K24" i="1"/>
  <c r="L24" i="1" s="1"/>
  <c r="K33" i="1"/>
  <c r="K41" i="1"/>
  <c r="K48" i="1"/>
  <c r="K15" i="1"/>
  <c r="K38" i="1"/>
  <c r="L38" i="1" s="1"/>
  <c r="K46" i="1"/>
  <c r="K10" i="1"/>
  <c r="K20" i="1"/>
  <c r="K28" i="1"/>
  <c r="K11" i="1"/>
  <c r="L11" i="1" s="1"/>
  <c r="K17" i="1"/>
  <c r="L17" i="1" s="1"/>
  <c r="K21" i="1"/>
  <c r="K25" i="1"/>
  <c r="K29" i="1"/>
  <c r="K35" i="1"/>
  <c r="K43" i="1"/>
  <c r="K49" i="1"/>
  <c r="L49" i="1" s="1"/>
  <c r="K54" i="1"/>
  <c r="L54" i="1" s="1"/>
  <c r="K32" i="1"/>
  <c r="K40" i="1"/>
  <c r="K50" i="1"/>
  <c r="L50" i="1" s="1"/>
  <c r="K12" i="1"/>
  <c r="K22" i="1"/>
  <c r="K30" i="1"/>
  <c r="K45" i="1"/>
  <c r="L45" i="1" s="1"/>
  <c r="K51" i="1"/>
  <c r="L51" i="1" s="1"/>
  <c r="K34" i="1"/>
  <c r="L34" i="1" s="1"/>
  <c r="K42" i="1"/>
  <c r="K53" i="1"/>
  <c r="L36" i="1" l="1"/>
  <c r="L21" i="1"/>
  <c r="L42" i="1"/>
  <c r="L37" i="1"/>
  <c r="L26" i="1"/>
  <c r="L23" i="1"/>
  <c r="L44" i="1"/>
  <c r="L29" i="1"/>
  <c r="L32" i="1"/>
  <c r="L15" i="1"/>
  <c r="L40" i="1"/>
  <c r="L31" i="1"/>
  <c r="L46" i="1"/>
  <c r="L35" i="1"/>
  <c r="L53" i="1"/>
  <c r="L52" i="1"/>
  <c r="L22" i="1"/>
  <c r="L43" i="1"/>
  <c r="L14" i="1"/>
  <c r="L48" i="1"/>
  <c r="L33" i="1"/>
  <c r="L25" i="1"/>
  <c r="L12" i="1"/>
  <c r="L41" i="1"/>
  <c r="L30" i="1"/>
  <c r="L20" i="1"/>
  <c r="L10" i="1"/>
  <c r="L16" i="1"/>
  <c r="L39" i="1"/>
  <c r="L19" i="1"/>
  <c r="L28" i="1"/>
  <c r="L18" i="1"/>
  <c r="L9" i="1" l="1"/>
  <c r="L55" i="1" s="1"/>
  <c r="K55" i="1"/>
</calcChain>
</file>

<file path=xl/comments1.xml><?xml version="1.0" encoding="utf-8"?>
<comments xmlns="http://schemas.openxmlformats.org/spreadsheetml/2006/main">
  <authors>
    <author>Бугаева Евгения Евгеньевна</author>
  </authors>
  <commentList>
    <comment ref="D53" authorId="0">
      <text>
        <r>
          <rPr>
            <b/>
            <sz val="8"/>
            <color indexed="81"/>
            <rFont val="Tahoma"/>
            <family val="2"/>
            <charset val="204"/>
          </rPr>
          <t>Бугаева Евгения Евгеньевна:</t>
        </r>
        <r>
          <rPr>
            <sz val="8"/>
            <color indexed="81"/>
            <rFont val="Tahoma"/>
            <family val="2"/>
            <charset val="204"/>
          </rPr>
          <t xml:space="preserve">
было 6500</t>
        </r>
      </text>
    </comment>
  </commentList>
</comments>
</file>

<file path=xl/sharedStrings.xml><?xml version="1.0" encoding="utf-8"?>
<sst xmlns="http://schemas.openxmlformats.org/spreadsheetml/2006/main" count="63" uniqueCount="63">
  <si>
    <t>№ п.п.</t>
  </si>
  <si>
    <t xml:space="preserve">№ в едином реестре МО </t>
  </si>
  <si>
    <t>Наименование МО</t>
  </si>
  <si>
    <t>Стимулирующая часть финансового обеспечения</t>
  </si>
  <si>
    <t xml:space="preserve"> Размер стимулирующей выплаты, %                            </t>
  </si>
  <si>
    <t xml:space="preserve">Сумма план, тыс.руб. </t>
  </si>
  <si>
    <t>Сумма факт, тыс.руб.</t>
  </si>
  <si>
    <t>план год</t>
  </si>
  <si>
    <t>план</t>
  </si>
  <si>
    <t xml:space="preserve">факт </t>
  </si>
  <si>
    <t xml:space="preserve">Значение показателя по итогам 
 </t>
  </si>
  <si>
    <t>Размер стимулирующей  части финансирования,%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</si>
  <si>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</si>
  <si>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</si>
  <si>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</si>
  <si>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</si>
  <si>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</si>
  <si>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</si>
  <si>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</si>
  <si>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</si>
  <si>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</si>
  <si>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</si>
  <si>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</si>
  <si>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</si>
  <si>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</si>
  <si>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</si>
  <si>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</si>
  <si>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</si>
  <si>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</si>
  <si>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 xml:space="preserve">Хабаровская больница ФГБУЗ "ДВОМЦ ФМБА" </t>
  </si>
  <si>
    <t xml:space="preserve">ГБОУ ВПО "ДВГМУ" МЗиСР РФ </t>
  </si>
  <si>
    <t>КГБУЗ "Князе-Волконская РБ"</t>
  </si>
  <si>
    <t>КГБУЗ "Хабаровская РБ"</t>
  </si>
  <si>
    <t>КГБУЗ "Бикинская ЦРБ"</t>
  </si>
  <si>
    <t>КГБУЗ "Вяземская районная больница"</t>
  </si>
  <si>
    <t xml:space="preserve">КГБУЗ "Районная больница района им. Лазо" 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</si>
  <si>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</si>
  <si>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</si>
  <si>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</si>
  <si>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</si>
  <si>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</si>
  <si>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</si>
  <si>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</si>
  <si>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</si>
  <si>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</si>
  <si>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</si>
  <si>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</si>
  <si>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</si>
  <si>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</si>
  <si>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МБУЗ "РБ Советско-Гаванского района"</t>
  </si>
  <si>
    <t>КГБУЗ "ЦРБ Верхнебуреинского района"</t>
  </si>
  <si>
    <t>КГБУЗ "ЦРБ Николаевского района"</t>
  </si>
  <si>
    <t>КГБУЗ "Солнечная районная больница"</t>
  </si>
  <si>
    <t xml:space="preserve">КГБУЗ "Ульчская районная больница" 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</si>
  <si>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</si>
  <si>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</si>
  <si>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</si>
  <si>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</si>
  <si>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Показатель</t>
  </si>
  <si>
    <t xml:space="preserve">НУЗ "Дорожная клиническая больница" </t>
  </si>
  <si>
    <t>Расчет  стимулирующей части финансового обеспечения амбулаторно-поликлинической помощи по
 подушевому нормативу финансирования за сентябрь 2018 года.</t>
  </si>
  <si>
    <t>Выполнение планового задания по обращению по заболеванию (%), за январь-август 2018 г.</t>
  </si>
  <si>
    <t xml:space="preserve"> Приложение № 7.1
 к Решению Комиссии по разработке ТП ОМС 
от 15.10.2018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</si>
</sst>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000_р_._-;\-* #,##0.0000_р_._-;_-* &quot;-&quot;???_р_._-;_-@_-"/>
    <numFmt numFmtId="167" formatCode="0.0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0"/>
      <name val="Arial Cyr"/>
      <charset val="204"/>
    </font>
    <font>
      <sz val="8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4" fillId="0" borderId="0"/>
    <xf numFmtId="0" fontId="15" fillId="0" borderId="0"/>
    <xf numFmtId="0" fontId="15" fillId="0" borderId="0"/>
    <xf numFmtId="0" fontId="15" fillId="0" borderId="0"/>
    <xf numFmtId="0" fontId="15" fillId="0" borderId="0"/>
    <xf numFmtId="0" fontId="1" fillId="0" borderId="0"/>
    <xf numFmtId="0" fontId="6" fillId="0" borderId="0" applyFill="0" applyBorder="0" applyProtection="0">
      <alignment wrapText="1"/>
      <protection locked="0"/>
    </xf>
    <xf numFmtId="9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  <xf numFmtId="164" fontId="15" fillId="0" borderId="0" applyFont="0" applyFill="0" applyBorder="0" applyAlignment="0" applyProtection="0"/>
  </cellStyleXfs>
  <cellXfs count="93">
    <xf numFmtId="0" fontId="0" fillId="0" borderId="0" xfId="0"/>
    <xf numFmtId="0" fontId="0" fillId="0" borderId="0" xfId="0" applyFill="1"/>
    <xf numFmtId="0" fontId="0" fillId="0" borderId="0" xfId="0" applyFill="1" applyAlignment="1"/>
    <xf numFmtId="0" fontId="2" fillId="0" borderId="0" xfId="0" applyFont="1" applyFill="1"/>
    <xf numFmtId="0" fontId="3" fillId="0" borderId="0" xfId="2" applyFont="1" applyFill="1" applyAlignment="1">
      <alignment wrapText="1"/>
    </xf>
    <xf numFmtId="0" fontId="3" fillId="0" borderId="0" xfId="2" applyFont="1" applyFill="1" applyAlignment="1"/>
    <xf numFmtId="0" fontId="6" fillId="0" borderId="0" xfId="2" applyFont="1" applyFill="1" applyAlignment="1">
      <alignment wrapText="1"/>
    </xf>
    <xf numFmtId="0" fontId="3" fillId="0" borderId="0" xfId="2" applyFont="1" applyFill="1" applyBorder="1" applyAlignment="1">
      <alignment horizontal="center"/>
    </xf>
    <xf numFmtId="0" fontId="3" fillId="0" borderId="0" xfId="2" applyFont="1" applyFill="1" applyAlignment="1">
      <alignment horizontal="center"/>
    </xf>
    <xf numFmtId="0" fontId="3" fillId="0" borderId="0" xfId="2" applyFont="1" applyFill="1" applyAlignment="1">
      <alignment horizontal="center" wrapText="1"/>
    </xf>
    <xf numFmtId="0" fontId="6" fillId="0" borderId="0" xfId="2" applyFont="1" applyFill="1" applyAlignment="1">
      <alignment horizontal="center"/>
    </xf>
    <xf numFmtId="0" fontId="6" fillId="0" borderId="0" xfId="2" applyFont="1" applyFill="1" applyAlignment="1">
      <alignment horizontal="center" wrapText="1"/>
    </xf>
    <xf numFmtId="0" fontId="10" fillId="0" borderId="17" xfId="2" applyFont="1" applyFill="1" applyBorder="1" applyAlignment="1">
      <alignment horizontal="center" vertical="center" wrapText="1"/>
    </xf>
    <xf numFmtId="0" fontId="10" fillId="0" borderId="16" xfId="2" applyFont="1" applyFill="1" applyBorder="1" applyAlignment="1">
      <alignment horizontal="center" vertical="center" wrapText="1"/>
    </xf>
    <xf numFmtId="0" fontId="10" fillId="0" borderId="18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11" fillId="0" borderId="17" xfId="2" applyFont="1" applyFill="1" applyBorder="1" applyAlignment="1">
      <alignment horizontal="center" vertical="center" wrapText="1"/>
    </xf>
    <xf numFmtId="0" fontId="11" fillId="0" borderId="7" xfId="2" applyFont="1" applyFill="1" applyBorder="1" applyAlignment="1">
      <alignment horizontal="center" vertical="center" wrapText="1"/>
    </xf>
    <xf numFmtId="0" fontId="11" fillId="0" borderId="22" xfId="2" applyFont="1" applyFill="1" applyBorder="1" applyAlignment="1">
      <alignment horizontal="center" vertical="center" wrapText="1"/>
    </xf>
    <xf numFmtId="0" fontId="11" fillId="0" borderId="23" xfId="2" applyFont="1" applyFill="1" applyBorder="1" applyAlignment="1">
      <alignment horizontal="center" vertical="center" wrapText="1"/>
    </xf>
    <xf numFmtId="0" fontId="11" fillId="0" borderId="8" xfId="2" applyFont="1" applyFill="1" applyBorder="1" applyAlignment="1">
      <alignment horizontal="center" vertical="center" wrapText="1"/>
    </xf>
    <xf numFmtId="0" fontId="11" fillId="0" borderId="24" xfId="2" applyFont="1" applyFill="1" applyBorder="1" applyAlignment="1">
      <alignment horizontal="center" vertical="center" wrapText="1"/>
    </xf>
    <xf numFmtId="0" fontId="11" fillId="0" borderId="25" xfId="2" applyFont="1" applyFill="1" applyBorder="1" applyAlignment="1">
      <alignment horizontal="center" vertical="center" wrapText="1"/>
    </xf>
    <xf numFmtId="0" fontId="6" fillId="0" borderId="0" xfId="2" applyFont="1" applyFill="1" applyAlignment="1"/>
    <xf numFmtId="0" fontId="4" fillId="0" borderId="26" xfId="2" applyFont="1" applyFill="1" applyBorder="1" applyAlignment="1">
      <alignment horizontal="center" vertical="center" wrapText="1"/>
    </xf>
    <xf numFmtId="0" fontId="11" fillId="0" borderId="26" xfId="2" applyFont="1" applyFill="1" applyBorder="1" applyAlignment="1">
      <alignment wrapText="1"/>
    </xf>
    <xf numFmtId="3" fontId="3" fillId="0" borderId="29" xfId="2" applyNumberFormat="1" applyFont="1" applyFill="1" applyBorder="1" applyAlignment="1">
      <alignment horizontal="center" wrapText="1"/>
    </xf>
    <xf numFmtId="3" fontId="3" fillId="0" borderId="30" xfId="2" applyNumberFormat="1" applyFont="1" applyFill="1" applyBorder="1" applyAlignment="1">
      <alignment horizontal="center" wrapText="1"/>
    </xf>
    <xf numFmtId="165" fontId="3" fillId="0" borderId="30" xfId="1" applyNumberFormat="1" applyFont="1" applyFill="1" applyBorder="1" applyAlignment="1">
      <alignment wrapText="1"/>
    </xf>
    <xf numFmtId="1" fontId="12" fillId="0" borderId="31" xfId="2" applyNumberFormat="1" applyFont="1" applyFill="1" applyBorder="1" applyAlignment="1">
      <alignment horizontal="center" wrapText="1"/>
    </xf>
    <xf numFmtId="1" fontId="12" fillId="0" borderId="32" xfId="2" applyNumberFormat="1" applyFont="1" applyFill="1" applyBorder="1" applyAlignment="1">
      <alignment horizontal="center" wrapText="1"/>
    </xf>
    <xf numFmtId="164" fontId="3" fillId="0" borderId="30" xfId="1" applyFont="1" applyFill="1" applyBorder="1" applyAlignment="1">
      <alignment horizontal="center" wrapText="1"/>
    </xf>
    <xf numFmtId="164" fontId="12" fillId="0" borderId="28" xfId="1" applyFont="1" applyFill="1" applyBorder="1" applyAlignment="1">
      <alignment horizontal="center" wrapText="1"/>
    </xf>
    <xf numFmtId="166" fontId="3" fillId="0" borderId="0" xfId="2" applyNumberFormat="1" applyFont="1" applyFill="1" applyAlignment="1"/>
    <xf numFmtId="164" fontId="3" fillId="0" borderId="0" xfId="2" applyNumberFormat="1" applyFont="1" applyFill="1" applyAlignment="1"/>
    <xf numFmtId="0" fontId="4" fillId="0" borderId="13" xfId="2" applyFont="1" applyFill="1" applyBorder="1" applyAlignment="1">
      <alignment horizontal="center" vertical="center" wrapText="1"/>
    </xf>
    <xf numFmtId="0" fontId="11" fillId="0" borderId="13" xfId="2" applyFont="1" applyFill="1" applyBorder="1" applyAlignment="1">
      <alignment wrapText="1"/>
    </xf>
    <xf numFmtId="3" fontId="3" fillId="0" borderId="34" xfId="2" applyNumberFormat="1" applyFont="1" applyFill="1" applyBorder="1" applyAlignment="1">
      <alignment horizontal="center" wrapText="1"/>
    </xf>
    <xf numFmtId="164" fontId="12" fillId="0" borderId="35" xfId="1" applyFont="1" applyFill="1" applyBorder="1" applyAlignment="1">
      <alignment horizontal="center" wrapText="1"/>
    </xf>
    <xf numFmtId="164" fontId="12" fillId="2" borderId="35" xfId="1" applyFont="1" applyFill="1" applyBorder="1" applyAlignment="1">
      <alignment horizontal="center" wrapText="1"/>
    </xf>
    <xf numFmtId="0" fontId="11" fillId="0" borderId="13" xfId="2" applyFont="1" applyFill="1" applyBorder="1" applyAlignment="1">
      <alignment vertical="center" wrapText="1"/>
    </xf>
    <xf numFmtId="0" fontId="11" fillId="2" borderId="13" xfId="2" applyFont="1" applyFill="1" applyBorder="1" applyAlignment="1">
      <alignment wrapText="1"/>
    </xf>
    <xf numFmtId="3" fontId="3" fillId="2" borderId="29" xfId="2" applyNumberFormat="1" applyFont="1" applyFill="1" applyBorder="1" applyAlignment="1">
      <alignment horizontal="center" wrapText="1"/>
    </xf>
    <xf numFmtId="3" fontId="3" fillId="2" borderId="34" xfId="2" applyNumberFormat="1" applyFont="1" applyFill="1" applyBorder="1" applyAlignment="1">
      <alignment horizontal="center" wrapText="1"/>
    </xf>
    <xf numFmtId="0" fontId="4" fillId="0" borderId="36" xfId="2" applyFont="1" applyFill="1" applyBorder="1" applyAlignment="1">
      <alignment horizontal="center" vertical="center" wrapText="1"/>
    </xf>
    <xf numFmtId="0" fontId="11" fillId="0" borderId="20" xfId="2" applyFont="1" applyFill="1" applyBorder="1" applyAlignment="1">
      <alignment wrapText="1"/>
    </xf>
    <xf numFmtId="3" fontId="3" fillId="0" borderId="38" xfId="2" applyNumberFormat="1" applyFont="1" applyFill="1" applyBorder="1" applyAlignment="1">
      <alignment horizontal="center" wrapText="1"/>
    </xf>
    <xf numFmtId="164" fontId="12" fillId="0" borderId="39" xfId="1" applyFont="1" applyFill="1" applyBorder="1" applyAlignment="1">
      <alignment horizontal="center" wrapText="1"/>
    </xf>
    <xf numFmtId="0" fontId="9" fillId="0" borderId="24" xfId="2" applyFont="1" applyFill="1" applyBorder="1" applyAlignment="1">
      <alignment horizontal="center" vertical="center" wrapText="1"/>
    </xf>
    <xf numFmtId="0" fontId="13" fillId="0" borderId="23" xfId="2" applyFont="1" applyFill="1" applyBorder="1" applyAlignment="1">
      <alignment horizontal="center" vertical="center" wrapText="1"/>
    </xf>
    <xf numFmtId="0" fontId="7" fillId="0" borderId="23" xfId="2" applyFont="1" applyFill="1" applyBorder="1" applyAlignment="1">
      <alignment wrapText="1"/>
    </xf>
    <xf numFmtId="165" fontId="12" fillId="0" borderId="23" xfId="1" applyNumberFormat="1" applyFont="1" applyFill="1" applyBorder="1" applyAlignment="1">
      <alignment wrapText="1"/>
    </xf>
    <xf numFmtId="0" fontId="12" fillId="0" borderId="8" xfId="2" applyFont="1" applyFill="1" applyBorder="1" applyAlignment="1">
      <alignment horizontal="center" wrapText="1"/>
    </xf>
    <xf numFmtId="167" fontId="12" fillId="0" borderId="24" xfId="2" applyNumberFormat="1" applyFont="1" applyFill="1" applyBorder="1" applyAlignment="1">
      <alignment horizontal="center" wrapText="1"/>
    </xf>
    <xf numFmtId="164" fontId="12" fillId="0" borderId="8" xfId="1" applyFont="1" applyFill="1" applyBorder="1" applyAlignment="1">
      <alignment wrapText="1"/>
    </xf>
    <xf numFmtId="164" fontId="12" fillId="0" borderId="25" xfId="1" applyFont="1" applyFill="1" applyBorder="1" applyAlignment="1">
      <alignment wrapText="1"/>
    </xf>
    <xf numFmtId="0" fontId="12" fillId="0" borderId="0" xfId="2" applyFont="1" applyFill="1" applyAlignment="1"/>
    <xf numFmtId="0" fontId="12" fillId="0" borderId="0" xfId="2" applyFont="1" applyFill="1" applyAlignment="1">
      <alignment wrapText="1"/>
    </xf>
    <xf numFmtId="1" fontId="4" fillId="0" borderId="33" xfId="2" applyNumberFormat="1" applyFont="1" applyFill="1" applyBorder="1" applyAlignment="1">
      <alignment horizontal="center" vertical="center" wrapText="1"/>
    </xf>
    <xf numFmtId="1" fontId="4" fillId="0" borderId="27" xfId="2" applyNumberFormat="1" applyFont="1" applyFill="1" applyBorder="1" applyAlignment="1">
      <alignment horizontal="center" vertical="center" wrapText="1"/>
    </xf>
    <xf numFmtId="1" fontId="4" fillId="0" borderId="37" xfId="2" applyNumberFormat="1" applyFont="1" applyFill="1" applyBorder="1" applyAlignment="1">
      <alignment horizontal="center" vertical="center" wrapText="1"/>
    </xf>
    <xf numFmtId="0" fontId="11" fillId="0" borderId="40" xfId="2" applyFont="1" applyFill="1" applyBorder="1" applyAlignment="1">
      <alignment horizontal="center" vertical="center" wrapText="1"/>
    </xf>
    <xf numFmtId="165" fontId="3" fillId="2" borderId="30" xfId="1" applyNumberFormat="1" applyFont="1" applyFill="1" applyBorder="1" applyAlignment="1">
      <alignment wrapText="1"/>
    </xf>
    <xf numFmtId="1" fontId="12" fillId="2" borderId="32" xfId="2" applyNumberFormat="1" applyFont="1" applyFill="1" applyBorder="1" applyAlignment="1">
      <alignment horizontal="center" wrapText="1"/>
    </xf>
    <xf numFmtId="3" fontId="12" fillId="0" borderId="23" xfId="2" applyNumberFormat="1" applyFont="1" applyFill="1" applyBorder="1" applyAlignment="1">
      <alignment horizontal="center" wrapText="1"/>
    </xf>
    <xf numFmtId="0" fontId="3" fillId="0" borderId="0" xfId="2" applyFont="1" applyFill="1" applyBorder="1" applyAlignment="1">
      <alignment horizontal="left" vertical="center" wrapText="1"/>
    </xf>
    <xf numFmtId="0" fontId="9" fillId="0" borderId="9" xfId="2" applyFont="1" applyFill="1" applyBorder="1" applyAlignment="1">
      <alignment horizontal="center" vertical="center" wrapText="1"/>
    </xf>
    <xf numFmtId="0" fontId="9" fillId="0" borderId="12" xfId="2" applyFont="1" applyFill="1" applyBorder="1" applyAlignment="1">
      <alignment horizontal="center" vertical="center" wrapText="1"/>
    </xf>
    <xf numFmtId="0" fontId="9" fillId="0" borderId="19" xfId="2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11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10" fillId="0" borderId="6" xfId="2" applyFont="1" applyFill="1" applyBorder="1" applyAlignment="1">
      <alignment horizontal="center" vertical="center" wrapText="1"/>
    </xf>
    <xf numFmtId="0" fontId="10" fillId="0" borderId="7" xfId="2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wrapText="1"/>
    </xf>
    <xf numFmtId="0" fontId="4" fillId="0" borderId="1" xfId="2" applyFont="1" applyFill="1" applyBorder="1" applyAlignment="1">
      <alignment horizontal="center" vertical="center" wrapText="1"/>
    </xf>
    <xf numFmtId="0" fontId="4" fillId="0" borderId="5" xfId="2" applyFont="1" applyFill="1" applyBorder="1" applyAlignment="1">
      <alignment horizontal="center" vertical="center" wrapText="1"/>
    </xf>
    <xf numFmtId="0" fontId="4" fillId="0" borderId="15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4" fillId="0" borderId="16" xfId="2" applyFont="1" applyFill="1" applyBorder="1" applyAlignment="1">
      <alignment horizontal="center" vertical="center" wrapText="1"/>
    </xf>
    <xf numFmtId="0" fontId="7" fillId="0" borderId="1" xfId="2" applyFont="1" applyFill="1" applyBorder="1" applyAlignment="1">
      <alignment horizontal="center" vertical="center" wrapText="1"/>
    </xf>
    <xf numFmtId="0" fontId="7" fillId="0" borderId="5" xfId="2" applyFont="1" applyFill="1" applyBorder="1" applyAlignment="1">
      <alignment horizontal="center" vertical="center" wrapText="1"/>
    </xf>
    <xf numFmtId="0" fontId="7" fillId="0" borderId="15" xfId="2" applyFont="1" applyFill="1" applyBorder="1" applyAlignment="1">
      <alignment horizontal="center" vertical="center" wrapText="1"/>
    </xf>
    <xf numFmtId="0" fontId="8" fillId="0" borderId="3" xfId="2" applyFont="1" applyFill="1" applyBorder="1" applyAlignment="1">
      <alignment horizontal="center" vertical="center" wrapText="1"/>
    </xf>
    <xf numFmtId="0" fontId="8" fillId="0" borderId="2" xfId="2" applyFont="1" applyFill="1" applyBorder="1" applyAlignment="1">
      <alignment horizontal="center" vertical="center" wrapText="1"/>
    </xf>
    <xf numFmtId="0" fontId="8" fillId="0" borderId="4" xfId="2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right" vertical="top" wrapText="1"/>
    </xf>
    <xf numFmtId="0" fontId="8" fillId="0" borderId="16" xfId="2" applyFont="1" applyFill="1" applyBorder="1" applyAlignment="1">
      <alignment horizontal="center" vertical="center" wrapText="1"/>
    </xf>
    <xf numFmtId="0" fontId="8" fillId="0" borderId="41" xfId="2" applyFont="1" applyFill="1" applyBorder="1" applyAlignment="1">
      <alignment horizontal="center" vertical="center" wrapText="1"/>
    </xf>
  </cellXfs>
  <cellStyles count="45">
    <cellStyle name="Excel Built-in Normal" xfId="4"/>
    <cellStyle name="Обычный" xfId="0" builtinId="0"/>
    <cellStyle name="Обычный 2" xfId="5"/>
    <cellStyle name="Обычный 2 2" xfId="6"/>
    <cellStyle name="Обычный 3" xfId="7"/>
    <cellStyle name="Обычный 3 2" xfId="8"/>
    <cellStyle name="Обычный 3 3" xfId="2"/>
    <cellStyle name="Обычный 4" xfId="9"/>
    <cellStyle name="Обычный Лена" xfId="10"/>
    <cellStyle name="Процентный 2" xfId="11"/>
    <cellStyle name="Финансовый" xfId="1" builtinId="3"/>
    <cellStyle name="Финансовый 10" xfId="12"/>
    <cellStyle name="Финансовый 11" xfId="13"/>
    <cellStyle name="Финансовый 12" xfId="14"/>
    <cellStyle name="Финансовый 13" xfId="15"/>
    <cellStyle name="Финансовый 14" xfId="16"/>
    <cellStyle name="Финансовый 15" xfId="17"/>
    <cellStyle name="Финансовый 16" xfId="18"/>
    <cellStyle name="Финансовый 17" xfId="19"/>
    <cellStyle name="Финансовый 18" xfId="20"/>
    <cellStyle name="Финансовый 19" xfId="21"/>
    <cellStyle name="Финансовый 2" xfId="22"/>
    <cellStyle name="Финансовый 2 2" xfId="23"/>
    <cellStyle name="Финансовый 20" xfId="24"/>
    <cellStyle name="Финансовый 21" xfId="25"/>
    <cellStyle name="Финансовый 22" xfId="26"/>
    <cellStyle name="Финансовый 23" xfId="27"/>
    <cellStyle name="Финансовый 24" xfId="28"/>
    <cellStyle name="Финансовый 25" xfId="29"/>
    <cellStyle name="Финансовый 26" xfId="30"/>
    <cellStyle name="Финансовый 27" xfId="31"/>
    <cellStyle name="Финансовый 28" xfId="32"/>
    <cellStyle name="Финансовый 29" xfId="33"/>
    <cellStyle name="Финансовый 3" xfId="34"/>
    <cellStyle name="Финансовый 3 2" xfId="3"/>
    <cellStyle name="Финансовый 30" xfId="35"/>
    <cellStyle name="Финансовый 31" xfId="36"/>
    <cellStyle name="Финансовый 32" xfId="37"/>
    <cellStyle name="Финансовый 33" xfId="38"/>
    <cellStyle name="Финансовый 4" xfId="39"/>
    <cellStyle name="Финансовый 5" xfId="40"/>
    <cellStyle name="Финансовый 6" xfId="41"/>
    <cellStyle name="Финансовый 7" xfId="42"/>
    <cellStyle name="Финансовый 8" xfId="43"/>
    <cellStyle name="Финансовый 9" xfId="4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03_&#1054;&#1090;&#1076;&#1077;&#1083;%20&#1052;&#1086;&#1085;&#1080;&#1090;&#1086;&#1088;&#1080;&#1085;&#1075;&#1072;%20&#1058;&#1077;&#1088;&#1088;&#1080;&#1090;&#1086;&#1088;&#1080;&#1072;&#1083;&#1100;&#1085;&#1086;&#1081;%20&#1055;&#1088;&#1086;&#1075;&#1088;&#1072;&#1084;&#1084;&#1099;%20&#1054;&#1052;&#1057;/&#1054;&#1073;&#1097;&#1080;&#1077;%20&#1076;&#1086;&#1082;&#1091;&#1084;&#1077;&#1085;&#1090;&#1099;/&#1050;&#1054;&#1052;&#1048;&#1057;&#1057;&#1048;&#1071;%20&#1058;&#1055;&#1054;&#1052;&#1057;/2018/&#1050;&#1086;&#1084;&#1080;&#1089;&#1089;&#1080;&#1103;%202018/&#1057;&#1090;&#1080;&#1084;&#1091;&#1083;&#1103;&#1096;&#1082;&#1080;%20(&#1084;&#1072;&#1088;&#1090;)/&#1055;&#1088;&#1080;&#1083;&#1086;&#1078;&#1077;&#1085;&#1080;&#1077;%20(&#1040;&#1055;&#1055;%20&#1087;&#1086;%20&#1057;&#1052;&#10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 подуш. 2018 (янв.)"/>
      <sheetName val="АПП подуш. 2018 (фев.)"/>
      <sheetName val="АПП подуш. 2018 август"/>
      <sheetName val="АПП под. 2017(февраль "/>
      <sheetName val="Экономия (3)"/>
      <sheetName val="АПП под. 2018(сентябрь)"/>
    </sheetNames>
    <sheetDataSet>
      <sheetData sheetId="0"/>
      <sheetData sheetId="1"/>
      <sheetData sheetId="2">
        <row r="9">
          <cell r="O9">
            <v>270019</v>
          </cell>
          <cell r="P9">
            <v>404.09</v>
          </cell>
        </row>
        <row r="10">
          <cell r="O10">
            <v>270020</v>
          </cell>
          <cell r="P10">
            <v>176.27</v>
          </cell>
        </row>
        <row r="11">
          <cell r="O11">
            <v>270021</v>
          </cell>
          <cell r="P11">
            <v>255.95</v>
          </cell>
        </row>
        <row r="12">
          <cell r="O12">
            <v>270022</v>
          </cell>
          <cell r="P12">
            <v>274.22000000000003</v>
          </cell>
        </row>
        <row r="13">
          <cell r="O13">
            <v>270023</v>
          </cell>
          <cell r="P13">
            <v>185.12</v>
          </cell>
        </row>
        <row r="14">
          <cell r="O14">
            <v>270024</v>
          </cell>
          <cell r="P14">
            <v>651.19000000000005</v>
          </cell>
        </row>
        <row r="15">
          <cell r="O15">
            <v>270025</v>
          </cell>
          <cell r="P15">
            <v>192.87</v>
          </cell>
        </row>
        <row r="16">
          <cell r="O16">
            <v>270026</v>
          </cell>
          <cell r="P16">
            <v>218.28</v>
          </cell>
        </row>
        <row r="17">
          <cell r="O17">
            <v>270035</v>
          </cell>
          <cell r="P17">
            <v>243.5</v>
          </cell>
        </row>
        <row r="18">
          <cell r="O18">
            <v>270036</v>
          </cell>
          <cell r="P18">
            <v>148.55000000000001</v>
          </cell>
        </row>
        <row r="19">
          <cell r="O19">
            <v>270037</v>
          </cell>
          <cell r="P19">
            <v>143.28</v>
          </cell>
        </row>
        <row r="20">
          <cell r="O20">
            <v>270038</v>
          </cell>
          <cell r="P20">
            <v>138.38999999999999</v>
          </cell>
        </row>
        <row r="21">
          <cell r="O21">
            <v>270017</v>
          </cell>
          <cell r="P21">
            <v>263.57</v>
          </cell>
        </row>
        <row r="22">
          <cell r="O22">
            <v>270040</v>
          </cell>
          <cell r="P22">
            <v>109.81</v>
          </cell>
        </row>
        <row r="23">
          <cell r="O23">
            <v>270041</v>
          </cell>
          <cell r="P23">
            <v>210.35</v>
          </cell>
        </row>
        <row r="24">
          <cell r="O24">
            <v>270044</v>
          </cell>
          <cell r="P24">
            <v>27.84</v>
          </cell>
        </row>
        <row r="25">
          <cell r="O25">
            <v>270123</v>
          </cell>
          <cell r="P25">
            <v>25.43</v>
          </cell>
        </row>
        <row r="26">
          <cell r="O26">
            <v>270043</v>
          </cell>
          <cell r="P26">
            <v>9.81</v>
          </cell>
        </row>
        <row r="27">
          <cell r="O27">
            <v>270108</v>
          </cell>
          <cell r="P27">
            <v>17.010000000000002</v>
          </cell>
        </row>
        <row r="28">
          <cell r="O28">
            <v>270042</v>
          </cell>
          <cell r="P28">
            <v>138.75</v>
          </cell>
        </row>
        <row r="29">
          <cell r="O29">
            <v>270098</v>
          </cell>
          <cell r="P29">
            <v>84.95</v>
          </cell>
        </row>
        <row r="30">
          <cell r="O30">
            <v>270134</v>
          </cell>
          <cell r="P30">
            <v>306.87</v>
          </cell>
        </row>
        <row r="31">
          <cell r="O31">
            <v>270155</v>
          </cell>
          <cell r="P31">
            <v>170.34</v>
          </cell>
        </row>
        <row r="32">
          <cell r="O32">
            <v>270168</v>
          </cell>
          <cell r="P32">
            <v>254</v>
          </cell>
        </row>
        <row r="33">
          <cell r="O33">
            <v>270169</v>
          </cell>
          <cell r="P33">
            <v>522.54</v>
          </cell>
        </row>
        <row r="34">
          <cell r="O34">
            <v>270087</v>
          </cell>
          <cell r="P34">
            <v>175.43</v>
          </cell>
        </row>
        <row r="35">
          <cell r="O35">
            <v>270050</v>
          </cell>
          <cell r="P35">
            <v>376.81</v>
          </cell>
        </row>
        <row r="36">
          <cell r="O36">
            <v>270051</v>
          </cell>
          <cell r="P36">
            <v>180.01</v>
          </cell>
        </row>
        <row r="37">
          <cell r="O37">
            <v>270052</v>
          </cell>
          <cell r="P37">
            <v>194.77</v>
          </cell>
        </row>
        <row r="38">
          <cell r="O38">
            <v>270053</v>
          </cell>
          <cell r="P38">
            <v>362.84</v>
          </cell>
        </row>
        <row r="39">
          <cell r="O39">
            <v>270047</v>
          </cell>
          <cell r="P39">
            <v>154.19</v>
          </cell>
        </row>
        <row r="40">
          <cell r="O40">
            <v>270056</v>
          </cell>
          <cell r="P40">
            <v>413.48</v>
          </cell>
        </row>
        <row r="41">
          <cell r="O41">
            <v>270057</v>
          </cell>
          <cell r="P41">
            <v>106.36</v>
          </cell>
        </row>
        <row r="42">
          <cell r="O42">
            <v>270060</v>
          </cell>
          <cell r="P42">
            <v>34.65</v>
          </cell>
        </row>
        <row r="43">
          <cell r="O43">
            <v>270146</v>
          </cell>
          <cell r="P43">
            <v>343.86</v>
          </cell>
        </row>
        <row r="44">
          <cell r="O44">
            <v>270147</v>
          </cell>
          <cell r="P44">
            <v>497.97</v>
          </cell>
        </row>
        <row r="45">
          <cell r="O45">
            <v>270068</v>
          </cell>
          <cell r="P45">
            <v>320.2</v>
          </cell>
        </row>
        <row r="46">
          <cell r="O46">
            <v>270069</v>
          </cell>
          <cell r="P46">
            <v>40.28</v>
          </cell>
        </row>
        <row r="47">
          <cell r="O47">
            <v>270091</v>
          </cell>
          <cell r="P47">
            <v>382.8</v>
          </cell>
        </row>
        <row r="48">
          <cell r="O48">
            <v>270156</v>
          </cell>
          <cell r="P48">
            <v>213.32</v>
          </cell>
        </row>
        <row r="49">
          <cell r="O49">
            <v>270088</v>
          </cell>
          <cell r="P49">
            <v>488.56</v>
          </cell>
        </row>
        <row r="50">
          <cell r="O50">
            <v>270170</v>
          </cell>
          <cell r="P50">
            <v>386.83</v>
          </cell>
        </row>
        <row r="51">
          <cell r="O51">
            <v>270171</v>
          </cell>
          <cell r="P51">
            <v>305.69</v>
          </cell>
        </row>
        <row r="52">
          <cell r="O52">
            <v>270095</v>
          </cell>
          <cell r="P52">
            <v>93.7</v>
          </cell>
        </row>
        <row r="53">
          <cell r="O53">
            <v>270065</v>
          </cell>
          <cell r="P53">
            <v>88.9</v>
          </cell>
        </row>
        <row r="54">
          <cell r="O54">
            <v>270089</v>
          </cell>
          <cell r="P54">
            <v>316.89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OA56"/>
  <sheetViews>
    <sheetView tabSelected="1" showWhiteSpace="0" zoomScaleNormal="100" zoomScaleSheetLayoutView="65" workbookViewId="0">
      <pane xSplit="3" ySplit="8" topLeftCell="D9" activePane="bottomRight" state="frozen"/>
      <selection activeCell="A6" sqref="A6"/>
      <selection pane="topRight" activeCell="G6" sqref="G6"/>
      <selection pane="bottomLeft" activeCell="A14" sqref="A14"/>
      <selection pane="bottomRight" activeCell="O7" sqref="O7"/>
    </sheetView>
  </sheetViews>
  <sheetFormatPr defaultColWidth="9.140625" defaultRowHeight="15" x14ac:dyDescent="0.25"/>
  <cols>
    <col min="1" max="2" width="8.7109375" style="1" customWidth="1"/>
    <col min="3" max="3" width="63.5703125" style="3" customWidth="1"/>
    <col min="4" max="4" width="14.85546875" style="1" customWidth="1"/>
    <col min="5" max="5" width="15.140625" style="1" customWidth="1"/>
    <col min="6" max="6" width="15" style="1" customWidth="1"/>
    <col min="7" max="7" width="15.28515625" style="2" customWidth="1"/>
    <col min="8" max="8" width="20.7109375" style="1" customWidth="1"/>
    <col min="9" max="9" width="16.7109375" style="1" customWidth="1"/>
    <col min="10" max="10" width="15.28515625" style="1" customWidth="1"/>
    <col min="11" max="11" width="17.7109375" style="1" customWidth="1"/>
    <col min="12" max="12" width="13.28515625" style="1" hidden="1" customWidth="1"/>
    <col min="13" max="16384" width="9.140625" style="1"/>
  </cols>
  <sheetData>
    <row r="1" spans="1:391" ht="55.15" customHeight="1" x14ac:dyDescent="0.25">
      <c r="H1" s="90" t="s">
        <v>62</v>
      </c>
      <c r="I1" s="90"/>
      <c r="J1" s="90"/>
      <c r="K1" s="90"/>
    </row>
    <row r="2" spans="1:391" ht="37.15" customHeight="1" x14ac:dyDescent="0.35">
      <c r="A2" s="4"/>
      <c r="B2" s="4"/>
      <c r="C2" s="77" t="s">
        <v>60</v>
      </c>
      <c r="D2" s="77"/>
      <c r="E2" s="77"/>
      <c r="F2" s="77"/>
      <c r="G2" s="77"/>
      <c r="H2" s="77"/>
      <c r="I2" s="77"/>
      <c r="J2" s="77"/>
      <c r="K2" s="77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  <c r="IT2" s="5"/>
      <c r="IU2" s="5"/>
      <c r="IV2" s="5"/>
      <c r="IW2" s="5"/>
      <c r="IX2" s="5"/>
      <c r="IY2" s="5"/>
      <c r="IZ2" s="5"/>
      <c r="JA2" s="5"/>
      <c r="JB2" s="5"/>
      <c r="JC2" s="5"/>
      <c r="JD2" s="5"/>
      <c r="JE2" s="5"/>
      <c r="JF2" s="5"/>
      <c r="JG2" s="5"/>
      <c r="JH2" s="5"/>
      <c r="JI2" s="5"/>
      <c r="JJ2" s="5"/>
      <c r="JK2" s="5"/>
      <c r="JL2" s="5"/>
      <c r="JM2" s="5"/>
      <c r="JN2" s="5"/>
      <c r="JO2" s="5"/>
      <c r="JP2" s="5"/>
      <c r="JQ2" s="5"/>
      <c r="JR2" s="5"/>
      <c r="JS2" s="5"/>
      <c r="JT2" s="5"/>
      <c r="JU2" s="5"/>
      <c r="JV2" s="5"/>
      <c r="JW2" s="5"/>
      <c r="JX2" s="5"/>
      <c r="JY2" s="5"/>
      <c r="JZ2" s="5"/>
      <c r="KA2" s="5"/>
      <c r="KB2" s="5"/>
      <c r="KC2" s="5"/>
      <c r="KD2" s="5"/>
      <c r="KE2" s="5"/>
      <c r="KF2" s="5"/>
      <c r="KG2" s="5"/>
      <c r="KH2" s="5"/>
      <c r="KI2" s="5"/>
      <c r="KJ2" s="5"/>
      <c r="KK2" s="5"/>
      <c r="KL2" s="5"/>
      <c r="KM2" s="5"/>
      <c r="KN2" s="5"/>
      <c r="KO2" s="5"/>
      <c r="KP2" s="5"/>
      <c r="KQ2" s="5"/>
      <c r="KR2" s="5"/>
      <c r="KS2" s="5"/>
      <c r="KT2" s="5"/>
      <c r="KU2" s="5"/>
      <c r="KV2" s="5"/>
      <c r="KW2" s="5"/>
      <c r="KX2" s="5"/>
      <c r="KY2" s="5"/>
      <c r="KZ2" s="5"/>
      <c r="LA2" s="5"/>
      <c r="LB2" s="5"/>
      <c r="LC2" s="5"/>
      <c r="LD2" s="5"/>
      <c r="LE2" s="5"/>
      <c r="LF2" s="5"/>
      <c r="LG2" s="5"/>
      <c r="LH2" s="5"/>
      <c r="LI2" s="5"/>
      <c r="LJ2" s="5"/>
      <c r="LK2" s="5"/>
      <c r="LL2" s="5"/>
      <c r="LM2" s="5"/>
      <c r="LN2" s="5"/>
      <c r="LO2" s="5"/>
      <c r="LP2" s="5"/>
      <c r="LQ2" s="5"/>
      <c r="LR2" s="5"/>
      <c r="LS2" s="5"/>
      <c r="LT2" s="5"/>
      <c r="LU2" s="5"/>
      <c r="LV2" s="5"/>
      <c r="LW2" s="5"/>
      <c r="LX2" s="5"/>
      <c r="LY2" s="5"/>
      <c r="LZ2" s="5"/>
      <c r="MA2" s="5"/>
      <c r="MB2" s="5"/>
      <c r="MC2" s="5"/>
      <c r="MD2" s="5"/>
      <c r="ME2" s="5"/>
      <c r="MF2" s="5"/>
      <c r="MG2" s="5"/>
      <c r="MH2" s="5"/>
      <c r="MI2" s="5"/>
      <c r="MJ2" s="5"/>
      <c r="MK2" s="5"/>
      <c r="ML2" s="5"/>
      <c r="MM2" s="5"/>
      <c r="MN2" s="5"/>
      <c r="MO2" s="5"/>
      <c r="MP2" s="5"/>
      <c r="MQ2" s="5"/>
      <c r="MR2" s="5"/>
      <c r="MS2" s="5"/>
      <c r="MT2" s="5"/>
      <c r="MU2" s="5"/>
      <c r="MV2" s="5"/>
      <c r="MW2" s="5"/>
      <c r="MX2" s="5"/>
      <c r="MY2" s="5"/>
      <c r="MZ2" s="5"/>
      <c r="NA2" s="5"/>
      <c r="NB2" s="5"/>
      <c r="NC2" s="5"/>
      <c r="ND2" s="5"/>
      <c r="NE2" s="5"/>
      <c r="NF2" s="5"/>
      <c r="NG2" s="5"/>
      <c r="NH2" s="5"/>
      <c r="NI2" s="5"/>
      <c r="NJ2" s="5"/>
      <c r="NK2" s="5"/>
      <c r="NL2" s="5"/>
      <c r="NM2" s="5"/>
      <c r="NN2" s="5"/>
      <c r="NO2" s="5"/>
      <c r="NP2" s="5"/>
      <c r="NQ2" s="5"/>
      <c r="NR2" s="5"/>
      <c r="NS2" s="5"/>
      <c r="NT2" s="5"/>
      <c r="NU2" s="5"/>
      <c r="NV2" s="5"/>
      <c r="NW2" s="5"/>
      <c r="NX2" s="5"/>
      <c r="NY2" s="5"/>
      <c r="NZ2" s="5"/>
      <c r="OA2" s="5"/>
    </row>
    <row r="3" spans="1:391" ht="4.9000000000000004" customHeight="1" thickBot="1" x14ac:dyDescent="0.3">
      <c r="A3" s="4"/>
      <c r="B3" s="4"/>
      <c r="C3" s="6"/>
      <c r="D3" s="4"/>
      <c r="E3" s="4"/>
      <c r="F3" s="4"/>
      <c r="G3" s="4"/>
      <c r="H3" s="4"/>
      <c r="I3" s="4"/>
      <c r="J3" s="4"/>
      <c r="K3" s="4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  <c r="IT3" s="5"/>
      <c r="IU3" s="5"/>
      <c r="IV3" s="5"/>
      <c r="IW3" s="5"/>
      <c r="IX3" s="5"/>
      <c r="IY3" s="5"/>
      <c r="IZ3" s="5"/>
      <c r="JA3" s="5"/>
      <c r="JB3" s="5"/>
      <c r="JC3" s="5"/>
      <c r="JD3" s="5"/>
      <c r="JE3" s="5"/>
      <c r="JF3" s="5"/>
      <c r="JG3" s="5"/>
      <c r="JH3" s="5"/>
      <c r="JI3" s="5"/>
      <c r="JJ3" s="5"/>
      <c r="JK3" s="5"/>
      <c r="JL3" s="5"/>
      <c r="JM3" s="5"/>
      <c r="JN3" s="5"/>
      <c r="JO3" s="5"/>
      <c r="JP3" s="5"/>
      <c r="JQ3" s="5"/>
      <c r="JR3" s="5"/>
      <c r="JS3" s="5"/>
      <c r="JT3" s="5"/>
      <c r="JU3" s="5"/>
      <c r="JV3" s="5"/>
      <c r="JW3" s="5"/>
      <c r="JX3" s="5"/>
      <c r="JY3" s="5"/>
      <c r="JZ3" s="5"/>
      <c r="KA3" s="5"/>
      <c r="KB3" s="5"/>
      <c r="KC3" s="5"/>
      <c r="KD3" s="5"/>
      <c r="KE3" s="5"/>
      <c r="KF3" s="5"/>
      <c r="KG3" s="5"/>
      <c r="KH3" s="5"/>
      <c r="KI3" s="5"/>
      <c r="KJ3" s="5"/>
      <c r="KK3" s="5"/>
      <c r="KL3" s="5"/>
      <c r="KM3" s="5"/>
      <c r="KN3" s="5"/>
      <c r="KO3" s="5"/>
      <c r="KP3" s="5"/>
      <c r="KQ3" s="5"/>
      <c r="KR3" s="5"/>
      <c r="KS3" s="5"/>
      <c r="KT3" s="5"/>
      <c r="KU3" s="5"/>
      <c r="KV3" s="5"/>
      <c r="KW3" s="5"/>
      <c r="KX3" s="5"/>
      <c r="KY3" s="5"/>
      <c r="KZ3" s="5"/>
      <c r="LA3" s="5"/>
      <c r="LB3" s="5"/>
      <c r="LC3" s="5"/>
      <c r="LD3" s="5"/>
      <c r="LE3" s="5"/>
      <c r="LF3" s="5"/>
      <c r="LG3" s="5"/>
      <c r="LH3" s="5"/>
      <c r="LI3" s="5"/>
      <c r="LJ3" s="5"/>
      <c r="LK3" s="5"/>
      <c r="LL3" s="5"/>
      <c r="LM3" s="5"/>
      <c r="LN3" s="5"/>
      <c r="LO3" s="5"/>
      <c r="LP3" s="5"/>
      <c r="LQ3" s="5"/>
      <c r="LR3" s="5"/>
      <c r="LS3" s="5"/>
      <c r="LT3" s="5"/>
      <c r="LU3" s="5"/>
      <c r="LV3" s="5"/>
      <c r="LW3" s="5"/>
      <c r="LX3" s="5"/>
      <c r="LY3" s="5"/>
      <c r="LZ3" s="5"/>
      <c r="MA3" s="5"/>
      <c r="MB3" s="5"/>
      <c r="MC3" s="5"/>
      <c r="MD3" s="5"/>
      <c r="ME3" s="5"/>
      <c r="MF3" s="5"/>
      <c r="MG3" s="5"/>
      <c r="MH3" s="5"/>
      <c r="MI3" s="5"/>
      <c r="MJ3" s="5"/>
      <c r="MK3" s="5"/>
      <c r="ML3" s="5"/>
      <c r="MM3" s="5"/>
      <c r="MN3" s="5"/>
      <c r="MO3" s="5"/>
      <c r="MP3" s="5"/>
      <c r="MQ3" s="5"/>
      <c r="MR3" s="5"/>
      <c r="MS3" s="5"/>
      <c r="MT3" s="5"/>
      <c r="MU3" s="5"/>
      <c r="MV3" s="5"/>
      <c r="MW3" s="5"/>
      <c r="MX3" s="5"/>
      <c r="MY3" s="5"/>
      <c r="MZ3" s="5"/>
      <c r="NA3" s="5"/>
      <c r="NB3" s="5"/>
      <c r="NC3" s="5"/>
      <c r="ND3" s="5"/>
      <c r="NE3" s="5"/>
      <c r="NF3" s="5"/>
      <c r="NG3" s="5"/>
      <c r="NH3" s="5"/>
      <c r="NI3" s="5"/>
      <c r="NJ3" s="5"/>
      <c r="NK3" s="5"/>
      <c r="NL3" s="5"/>
      <c r="NM3" s="5"/>
      <c r="NN3" s="5"/>
      <c r="NO3" s="5"/>
      <c r="NP3" s="5"/>
      <c r="NQ3" s="5"/>
      <c r="NR3" s="5"/>
      <c r="NS3" s="5"/>
      <c r="NT3" s="5"/>
      <c r="NU3" s="5"/>
      <c r="NV3" s="5"/>
      <c r="NW3" s="5"/>
      <c r="NX3" s="5"/>
      <c r="NY3" s="5"/>
      <c r="NZ3" s="5"/>
      <c r="OA3" s="5"/>
    </row>
    <row r="4" spans="1:391" s="9" customFormat="1" ht="27" customHeight="1" thickBot="1" x14ac:dyDescent="0.3">
      <c r="A4" s="78" t="s">
        <v>0</v>
      </c>
      <c r="B4" s="81" t="s">
        <v>1</v>
      </c>
      <c r="C4" s="84" t="s">
        <v>2</v>
      </c>
      <c r="D4" s="88" t="s">
        <v>58</v>
      </c>
      <c r="E4" s="88"/>
      <c r="F4" s="88"/>
      <c r="G4" s="88"/>
      <c r="H4" s="89"/>
      <c r="I4" s="87" t="s">
        <v>3</v>
      </c>
      <c r="J4" s="88"/>
      <c r="K4" s="89"/>
      <c r="L4" s="7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  <c r="EF4" s="8"/>
      <c r="EG4" s="8"/>
      <c r="EH4" s="8"/>
      <c r="EI4" s="8"/>
      <c r="EJ4" s="8"/>
      <c r="EK4" s="8"/>
      <c r="EL4" s="8"/>
      <c r="EM4" s="8"/>
      <c r="EN4" s="8"/>
      <c r="EO4" s="8"/>
      <c r="EP4" s="8"/>
      <c r="EQ4" s="8"/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  <c r="FP4" s="8"/>
      <c r="FQ4" s="8"/>
      <c r="FR4" s="8"/>
      <c r="FS4" s="8"/>
      <c r="FT4" s="8"/>
      <c r="FU4" s="8"/>
      <c r="FV4" s="8"/>
      <c r="FW4" s="8"/>
      <c r="FX4" s="8"/>
      <c r="FY4" s="8"/>
      <c r="FZ4" s="8"/>
      <c r="GA4" s="8"/>
      <c r="GB4" s="8"/>
      <c r="GC4" s="8"/>
      <c r="GD4" s="8"/>
      <c r="GE4" s="8"/>
      <c r="GF4" s="8"/>
      <c r="GG4" s="8"/>
      <c r="GH4" s="8"/>
      <c r="GI4" s="8"/>
      <c r="GJ4" s="8"/>
      <c r="GK4" s="8"/>
      <c r="GL4" s="8"/>
      <c r="GM4" s="8"/>
      <c r="GN4" s="8"/>
      <c r="GO4" s="8"/>
      <c r="GP4" s="8"/>
      <c r="GQ4" s="8"/>
      <c r="GR4" s="8"/>
      <c r="GS4" s="8"/>
      <c r="GT4" s="8"/>
      <c r="GU4" s="8"/>
      <c r="GV4" s="8"/>
      <c r="GW4" s="8"/>
      <c r="GX4" s="8"/>
      <c r="GY4" s="8"/>
      <c r="GZ4" s="8"/>
      <c r="HA4" s="8"/>
      <c r="HB4" s="8"/>
      <c r="HC4" s="8"/>
      <c r="HD4" s="8"/>
      <c r="HE4" s="8"/>
      <c r="HF4" s="8"/>
      <c r="HG4" s="8"/>
      <c r="HH4" s="8"/>
      <c r="HI4" s="8"/>
      <c r="HJ4" s="8"/>
      <c r="HK4" s="8"/>
      <c r="HL4" s="8"/>
      <c r="HM4" s="8"/>
      <c r="HN4" s="8"/>
      <c r="HO4" s="8"/>
      <c r="HP4" s="8"/>
      <c r="HQ4" s="8"/>
      <c r="HR4" s="8"/>
      <c r="HS4" s="8"/>
      <c r="HT4" s="8"/>
      <c r="HU4" s="8"/>
      <c r="HV4" s="8"/>
      <c r="HW4" s="8"/>
      <c r="HX4" s="8"/>
      <c r="HY4" s="8"/>
      <c r="HZ4" s="8"/>
      <c r="IA4" s="8"/>
      <c r="IB4" s="8"/>
      <c r="IC4" s="8"/>
      <c r="ID4" s="8"/>
      <c r="IE4" s="8"/>
      <c r="IF4" s="8"/>
      <c r="IG4" s="8"/>
      <c r="IH4" s="8"/>
      <c r="II4" s="8"/>
      <c r="IJ4" s="8"/>
      <c r="IK4" s="8"/>
      <c r="IL4" s="8"/>
      <c r="IM4" s="8"/>
      <c r="IN4" s="8"/>
      <c r="IO4" s="8"/>
      <c r="IP4" s="8"/>
      <c r="IQ4" s="8"/>
      <c r="IR4" s="8"/>
      <c r="IS4" s="8"/>
      <c r="IT4" s="8"/>
      <c r="IU4" s="8"/>
      <c r="IV4" s="8"/>
      <c r="IW4" s="8"/>
      <c r="IX4" s="8"/>
      <c r="IY4" s="8"/>
      <c r="IZ4" s="8"/>
      <c r="JA4" s="8"/>
      <c r="JB4" s="8"/>
      <c r="JC4" s="8"/>
      <c r="JD4" s="8"/>
      <c r="JE4" s="8"/>
      <c r="JF4" s="8"/>
      <c r="JG4" s="8"/>
      <c r="JH4" s="8"/>
      <c r="JI4" s="8"/>
      <c r="JJ4" s="8"/>
      <c r="JK4" s="8"/>
      <c r="JL4" s="8"/>
      <c r="JM4" s="8"/>
      <c r="JN4" s="8"/>
      <c r="JO4" s="8"/>
      <c r="JP4" s="8"/>
      <c r="JQ4" s="8"/>
      <c r="JR4" s="8"/>
      <c r="JS4" s="8"/>
      <c r="JT4" s="8"/>
      <c r="JU4" s="8"/>
      <c r="JV4" s="8"/>
      <c r="JW4" s="8"/>
      <c r="JX4" s="8"/>
      <c r="JY4" s="8"/>
      <c r="JZ4" s="8"/>
      <c r="KA4" s="8"/>
      <c r="KB4" s="8"/>
      <c r="KC4" s="8"/>
      <c r="KD4" s="8"/>
      <c r="KE4" s="8"/>
      <c r="KF4" s="8"/>
      <c r="KG4" s="8"/>
      <c r="KH4" s="8"/>
      <c r="KI4" s="8"/>
      <c r="KJ4" s="8"/>
      <c r="KK4" s="8"/>
      <c r="KL4" s="8"/>
      <c r="KM4" s="8"/>
      <c r="KN4" s="8"/>
      <c r="KO4" s="8"/>
      <c r="KP4" s="8"/>
      <c r="KQ4" s="8"/>
      <c r="KR4" s="8"/>
      <c r="KS4" s="8"/>
      <c r="KT4" s="8"/>
      <c r="KU4" s="8"/>
      <c r="KV4" s="8"/>
      <c r="KW4" s="8"/>
      <c r="KX4" s="8"/>
      <c r="KY4" s="8"/>
      <c r="KZ4" s="8"/>
      <c r="LA4" s="8"/>
      <c r="LB4" s="8"/>
      <c r="LC4" s="8"/>
      <c r="LD4" s="8"/>
      <c r="LE4" s="8"/>
      <c r="LF4" s="8"/>
      <c r="LG4" s="8"/>
      <c r="LH4" s="8"/>
      <c r="LI4" s="8"/>
      <c r="LJ4" s="8"/>
      <c r="LK4" s="8"/>
      <c r="LL4" s="8"/>
      <c r="LM4" s="8"/>
      <c r="LN4" s="8"/>
      <c r="LO4" s="8"/>
      <c r="LP4" s="8"/>
      <c r="LQ4" s="8"/>
      <c r="LR4" s="8"/>
      <c r="LS4" s="8"/>
      <c r="LT4" s="8"/>
      <c r="LU4" s="8"/>
      <c r="LV4" s="8"/>
      <c r="LW4" s="8"/>
      <c r="LX4" s="8"/>
      <c r="LY4" s="8"/>
      <c r="LZ4" s="8"/>
      <c r="MA4" s="8"/>
      <c r="MB4" s="8"/>
      <c r="MC4" s="8"/>
      <c r="MD4" s="8"/>
      <c r="ME4" s="8"/>
      <c r="MF4" s="8"/>
      <c r="MG4" s="8"/>
      <c r="MH4" s="8"/>
      <c r="MI4" s="8"/>
      <c r="MJ4" s="8"/>
      <c r="MK4" s="8"/>
      <c r="ML4" s="8"/>
      <c r="MM4" s="8"/>
      <c r="MN4" s="8"/>
      <c r="MO4" s="8"/>
      <c r="MP4" s="8"/>
      <c r="MQ4" s="8"/>
      <c r="MR4" s="8"/>
      <c r="MS4" s="8"/>
      <c r="MT4" s="8"/>
      <c r="MU4" s="8"/>
      <c r="MV4" s="8"/>
      <c r="MW4" s="8"/>
      <c r="MX4" s="8"/>
      <c r="MY4" s="8"/>
      <c r="MZ4" s="8"/>
      <c r="NA4" s="8"/>
      <c r="NB4" s="8"/>
      <c r="NC4" s="8"/>
      <c r="ND4" s="8"/>
      <c r="NE4" s="8"/>
      <c r="NF4" s="8"/>
      <c r="NG4" s="8"/>
      <c r="NH4" s="8"/>
      <c r="NI4" s="8"/>
      <c r="NJ4" s="8"/>
      <c r="NK4" s="8"/>
      <c r="NL4" s="8"/>
      <c r="NM4" s="8"/>
      <c r="NN4" s="8"/>
      <c r="NO4" s="8"/>
      <c r="NP4" s="8"/>
      <c r="NQ4" s="8"/>
      <c r="NR4" s="8"/>
      <c r="NS4" s="8"/>
      <c r="NT4" s="8"/>
      <c r="NU4" s="8"/>
      <c r="NV4" s="8"/>
      <c r="NW4" s="8"/>
      <c r="NX4" s="8"/>
      <c r="NY4" s="8"/>
      <c r="NZ4" s="8"/>
      <c r="OA4" s="8"/>
    </row>
    <row r="5" spans="1:391" s="9" customFormat="1" ht="18.75" customHeight="1" thickBot="1" x14ac:dyDescent="0.3">
      <c r="A5" s="79"/>
      <c r="B5" s="82"/>
      <c r="C5" s="85"/>
      <c r="D5" s="91"/>
      <c r="E5" s="91"/>
      <c r="F5" s="91"/>
      <c r="G5" s="91"/>
      <c r="H5" s="92"/>
      <c r="I5" s="66" t="s">
        <v>4</v>
      </c>
      <c r="J5" s="69" t="s">
        <v>5</v>
      </c>
      <c r="K5" s="72" t="s">
        <v>6</v>
      </c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  <c r="CK5" s="8"/>
      <c r="CL5" s="8"/>
      <c r="CM5" s="8"/>
      <c r="CN5" s="8"/>
      <c r="CO5" s="8"/>
      <c r="CP5" s="8"/>
      <c r="CQ5" s="8"/>
      <c r="CR5" s="8"/>
      <c r="CS5" s="8"/>
      <c r="CT5" s="8"/>
      <c r="CU5" s="8"/>
      <c r="CV5" s="8"/>
      <c r="CW5" s="8"/>
      <c r="CX5" s="8"/>
      <c r="CY5" s="8"/>
      <c r="CZ5" s="8"/>
      <c r="DA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  <c r="FP5" s="8"/>
      <c r="FQ5" s="8"/>
      <c r="FR5" s="8"/>
      <c r="FS5" s="8"/>
      <c r="FT5" s="8"/>
      <c r="FU5" s="8"/>
      <c r="FV5" s="8"/>
      <c r="FW5" s="8"/>
      <c r="FX5" s="8"/>
      <c r="FY5" s="8"/>
      <c r="FZ5" s="8"/>
      <c r="GA5" s="8"/>
      <c r="GB5" s="8"/>
      <c r="GC5" s="8"/>
      <c r="GD5" s="8"/>
      <c r="GE5" s="8"/>
      <c r="GF5" s="8"/>
      <c r="GG5" s="8"/>
      <c r="GH5" s="8"/>
      <c r="GI5" s="8"/>
      <c r="GJ5" s="8"/>
      <c r="GK5" s="8"/>
      <c r="GL5" s="8"/>
      <c r="GM5" s="8"/>
      <c r="GN5" s="8"/>
      <c r="GO5" s="8"/>
      <c r="GP5" s="8"/>
      <c r="GQ5" s="8"/>
      <c r="GR5" s="8"/>
      <c r="GS5" s="8"/>
      <c r="GT5" s="8"/>
      <c r="GU5" s="8"/>
      <c r="GV5" s="8"/>
      <c r="GW5" s="8"/>
      <c r="GX5" s="8"/>
      <c r="GY5" s="8"/>
      <c r="GZ5" s="8"/>
      <c r="HA5" s="8"/>
      <c r="HB5" s="8"/>
      <c r="HC5" s="8"/>
      <c r="HD5" s="8"/>
      <c r="HE5" s="8"/>
      <c r="HF5" s="8"/>
      <c r="HG5" s="8"/>
      <c r="HH5" s="8"/>
      <c r="HI5" s="8"/>
      <c r="HJ5" s="8"/>
      <c r="HK5" s="8"/>
      <c r="HL5" s="8"/>
      <c r="HM5" s="8"/>
      <c r="HN5" s="8"/>
      <c r="HO5" s="8"/>
      <c r="HP5" s="8"/>
      <c r="HQ5" s="8"/>
      <c r="HR5" s="8"/>
      <c r="HS5" s="8"/>
      <c r="HT5" s="8"/>
      <c r="HU5" s="8"/>
      <c r="HV5" s="8"/>
      <c r="HW5" s="8"/>
      <c r="HX5" s="8"/>
      <c r="HY5" s="8"/>
      <c r="HZ5" s="8"/>
      <c r="IA5" s="8"/>
      <c r="IB5" s="8"/>
      <c r="IC5" s="8"/>
      <c r="ID5" s="8"/>
      <c r="IE5" s="8"/>
      <c r="IF5" s="8"/>
      <c r="IG5" s="8"/>
      <c r="IH5" s="8"/>
      <c r="II5" s="8"/>
      <c r="IJ5" s="8"/>
      <c r="IK5" s="8"/>
      <c r="IL5" s="8"/>
      <c r="IM5" s="8"/>
      <c r="IN5" s="8"/>
      <c r="IO5" s="8"/>
      <c r="IP5" s="8"/>
      <c r="IQ5" s="8"/>
      <c r="IR5" s="8"/>
      <c r="IS5" s="8"/>
      <c r="IT5" s="8"/>
      <c r="IU5" s="8"/>
      <c r="IV5" s="8"/>
      <c r="IW5" s="8"/>
      <c r="IX5" s="8"/>
      <c r="IY5" s="8"/>
      <c r="IZ5" s="8"/>
      <c r="JA5" s="8"/>
      <c r="JB5" s="8"/>
      <c r="JC5" s="8"/>
      <c r="JD5" s="8"/>
      <c r="JE5" s="8"/>
      <c r="JF5" s="8"/>
      <c r="JG5" s="8"/>
      <c r="JH5" s="8"/>
      <c r="JI5" s="8"/>
      <c r="JJ5" s="8"/>
      <c r="JK5" s="8"/>
      <c r="JL5" s="8"/>
      <c r="JM5" s="8"/>
      <c r="JN5" s="8"/>
      <c r="JO5" s="8"/>
      <c r="JP5" s="8"/>
      <c r="JQ5" s="8"/>
      <c r="JR5" s="8"/>
      <c r="JS5" s="8"/>
      <c r="JT5" s="8"/>
      <c r="JU5" s="8"/>
      <c r="JV5" s="8"/>
      <c r="JW5" s="8"/>
      <c r="JX5" s="8"/>
      <c r="JY5" s="8"/>
      <c r="JZ5" s="8"/>
      <c r="KA5" s="8"/>
      <c r="KB5" s="8"/>
      <c r="KC5" s="8"/>
      <c r="KD5" s="8"/>
      <c r="KE5" s="8"/>
      <c r="KF5" s="8"/>
      <c r="KG5" s="8"/>
      <c r="KH5" s="8"/>
      <c r="KI5" s="8"/>
      <c r="KJ5" s="8"/>
      <c r="KK5" s="8"/>
      <c r="KL5" s="8"/>
      <c r="KM5" s="8"/>
      <c r="KN5" s="8"/>
      <c r="KO5" s="8"/>
      <c r="KP5" s="8"/>
      <c r="KQ5" s="8"/>
      <c r="KR5" s="8"/>
      <c r="KS5" s="8"/>
      <c r="KT5" s="8"/>
      <c r="KU5" s="8"/>
      <c r="KV5" s="8"/>
      <c r="KW5" s="8"/>
      <c r="KX5" s="8"/>
      <c r="KY5" s="8"/>
      <c r="KZ5" s="8"/>
      <c r="LA5" s="8"/>
      <c r="LB5" s="8"/>
      <c r="LC5" s="8"/>
      <c r="LD5" s="8"/>
      <c r="LE5" s="8"/>
      <c r="LF5" s="8"/>
      <c r="LG5" s="8"/>
      <c r="LH5" s="8"/>
      <c r="LI5" s="8"/>
      <c r="LJ5" s="8"/>
      <c r="LK5" s="8"/>
      <c r="LL5" s="8"/>
      <c r="LM5" s="8"/>
      <c r="LN5" s="8"/>
      <c r="LO5" s="8"/>
      <c r="LP5" s="8"/>
      <c r="LQ5" s="8"/>
      <c r="LR5" s="8"/>
      <c r="LS5" s="8"/>
      <c r="LT5" s="8"/>
      <c r="LU5" s="8"/>
      <c r="LV5" s="8"/>
      <c r="LW5" s="8"/>
      <c r="LX5" s="8"/>
      <c r="LY5" s="8"/>
      <c r="LZ5" s="8"/>
      <c r="MA5" s="8"/>
      <c r="MB5" s="8"/>
      <c r="MC5" s="8"/>
      <c r="MD5" s="8"/>
      <c r="ME5" s="8"/>
      <c r="MF5" s="8"/>
      <c r="MG5" s="8"/>
      <c r="MH5" s="8"/>
      <c r="MI5" s="8"/>
      <c r="MJ5" s="8"/>
      <c r="MK5" s="8"/>
      <c r="ML5" s="8"/>
      <c r="MM5" s="8"/>
      <c r="MN5" s="8"/>
      <c r="MO5" s="8"/>
      <c r="MP5" s="8"/>
      <c r="MQ5" s="8"/>
      <c r="MR5" s="8"/>
      <c r="MS5" s="8"/>
      <c r="MT5" s="8"/>
      <c r="MU5" s="8"/>
      <c r="MV5" s="8"/>
      <c r="MW5" s="8"/>
      <c r="MX5" s="8"/>
      <c r="MY5" s="8"/>
      <c r="MZ5" s="8"/>
      <c r="NA5" s="8"/>
      <c r="NB5" s="8"/>
      <c r="NC5" s="8"/>
      <c r="ND5" s="8"/>
      <c r="NE5" s="8"/>
      <c r="NF5" s="8"/>
      <c r="NG5" s="8"/>
      <c r="NH5" s="8"/>
      <c r="NI5" s="8"/>
      <c r="NJ5" s="8"/>
      <c r="NK5" s="8"/>
      <c r="NL5" s="8"/>
      <c r="NM5" s="8"/>
      <c r="NN5" s="8"/>
      <c r="NO5" s="8"/>
      <c r="NP5" s="8"/>
      <c r="NQ5" s="8"/>
      <c r="NR5" s="8"/>
      <c r="NS5" s="8"/>
      <c r="NT5" s="8"/>
      <c r="NU5" s="8"/>
      <c r="NV5" s="8"/>
      <c r="NW5" s="8"/>
      <c r="NX5" s="8"/>
      <c r="NY5" s="8"/>
      <c r="NZ5" s="8"/>
      <c r="OA5" s="8"/>
    </row>
    <row r="6" spans="1:391" s="11" customFormat="1" ht="33" customHeight="1" thickBot="1" x14ac:dyDescent="0.3">
      <c r="A6" s="79"/>
      <c r="B6" s="82"/>
      <c r="C6" s="85"/>
      <c r="D6" s="75" t="s">
        <v>61</v>
      </c>
      <c r="E6" s="75"/>
      <c r="F6" s="75"/>
      <c r="G6" s="75"/>
      <c r="H6" s="76"/>
      <c r="I6" s="67"/>
      <c r="J6" s="70"/>
      <c r="K6" s="73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  <c r="EF6" s="10"/>
      <c r="EG6" s="10"/>
      <c r="EH6" s="10"/>
      <c r="EI6" s="10"/>
      <c r="EJ6" s="10"/>
      <c r="EK6" s="10"/>
      <c r="EL6" s="10"/>
      <c r="EM6" s="10"/>
      <c r="EN6" s="10"/>
      <c r="EO6" s="10"/>
      <c r="EP6" s="10"/>
      <c r="EQ6" s="10"/>
      <c r="ER6" s="10"/>
      <c r="ES6" s="10"/>
      <c r="ET6" s="10"/>
      <c r="EU6" s="10"/>
      <c r="EV6" s="10"/>
      <c r="EW6" s="10"/>
      <c r="EX6" s="10"/>
      <c r="EY6" s="10"/>
      <c r="EZ6" s="10"/>
      <c r="FA6" s="10"/>
      <c r="FB6" s="10"/>
      <c r="FC6" s="10"/>
      <c r="FD6" s="10"/>
      <c r="FE6" s="10"/>
      <c r="FF6" s="10"/>
      <c r="FG6" s="10"/>
      <c r="FH6" s="10"/>
      <c r="FI6" s="10"/>
      <c r="FJ6" s="10"/>
      <c r="FK6" s="10"/>
      <c r="FL6" s="10"/>
      <c r="FM6" s="10"/>
      <c r="FN6" s="10"/>
      <c r="FO6" s="10"/>
      <c r="FP6" s="10"/>
      <c r="FQ6" s="10"/>
      <c r="FR6" s="10"/>
      <c r="FS6" s="10"/>
      <c r="FT6" s="10"/>
      <c r="FU6" s="10"/>
      <c r="FV6" s="10"/>
      <c r="FW6" s="10"/>
      <c r="FX6" s="10"/>
      <c r="FY6" s="10"/>
      <c r="FZ6" s="10"/>
      <c r="GA6" s="10"/>
      <c r="GB6" s="10"/>
      <c r="GC6" s="10"/>
      <c r="GD6" s="10"/>
      <c r="GE6" s="10"/>
      <c r="GF6" s="10"/>
      <c r="GG6" s="10"/>
      <c r="GH6" s="10"/>
      <c r="GI6" s="10"/>
      <c r="GJ6" s="10"/>
      <c r="GK6" s="10"/>
      <c r="GL6" s="10"/>
      <c r="GM6" s="10"/>
      <c r="GN6" s="10"/>
      <c r="GO6" s="10"/>
      <c r="GP6" s="10"/>
      <c r="GQ6" s="10"/>
      <c r="GR6" s="10"/>
      <c r="GS6" s="10"/>
      <c r="GT6" s="10"/>
      <c r="GU6" s="10"/>
      <c r="GV6" s="10"/>
      <c r="GW6" s="10"/>
      <c r="GX6" s="10"/>
      <c r="GY6" s="10"/>
      <c r="GZ6" s="10"/>
      <c r="HA6" s="10"/>
      <c r="HB6" s="10"/>
      <c r="HC6" s="10"/>
      <c r="HD6" s="10"/>
      <c r="HE6" s="10"/>
      <c r="HF6" s="10"/>
      <c r="HG6" s="10"/>
      <c r="HH6" s="10"/>
      <c r="HI6" s="10"/>
      <c r="HJ6" s="10"/>
      <c r="HK6" s="10"/>
      <c r="HL6" s="10"/>
      <c r="HM6" s="10"/>
      <c r="HN6" s="10"/>
      <c r="HO6" s="10"/>
      <c r="HP6" s="10"/>
      <c r="HQ6" s="10"/>
      <c r="HR6" s="10"/>
      <c r="HS6" s="10"/>
      <c r="HT6" s="10"/>
      <c r="HU6" s="10"/>
      <c r="HV6" s="10"/>
      <c r="HW6" s="10"/>
      <c r="HX6" s="10"/>
      <c r="HY6" s="10"/>
      <c r="HZ6" s="10"/>
      <c r="IA6" s="10"/>
      <c r="IB6" s="10"/>
      <c r="IC6" s="10"/>
      <c r="ID6" s="10"/>
      <c r="IE6" s="10"/>
      <c r="IF6" s="10"/>
      <c r="IG6" s="10"/>
      <c r="IH6" s="10"/>
      <c r="II6" s="10"/>
      <c r="IJ6" s="10"/>
      <c r="IK6" s="10"/>
      <c r="IL6" s="10"/>
      <c r="IM6" s="10"/>
      <c r="IN6" s="10"/>
      <c r="IO6" s="10"/>
      <c r="IP6" s="10"/>
      <c r="IQ6" s="10"/>
      <c r="IR6" s="10"/>
      <c r="IS6" s="10"/>
      <c r="IT6" s="10"/>
      <c r="IU6" s="10"/>
      <c r="IV6" s="10"/>
      <c r="IW6" s="10"/>
      <c r="IX6" s="10"/>
      <c r="IY6" s="10"/>
      <c r="IZ6" s="10"/>
      <c r="JA6" s="10"/>
      <c r="JB6" s="10"/>
      <c r="JC6" s="10"/>
      <c r="JD6" s="10"/>
      <c r="JE6" s="10"/>
      <c r="JF6" s="10"/>
      <c r="JG6" s="10"/>
      <c r="JH6" s="10"/>
      <c r="JI6" s="10"/>
      <c r="JJ6" s="10"/>
      <c r="JK6" s="10"/>
      <c r="JL6" s="10"/>
      <c r="JM6" s="10"/>
      <c r="JN6" s="10"/>
      <c r="JO6" s="10"/>
      <c r="JP6" s="10"/>
      <c r="JQ6" s="10"/>
      <c r="JR6" s="10"/>
      <c r="JS6" s="10"/>
      <c r="JT6" s="10"/>
      <c r="JU6" s="10"/>
      <c r="JV6" s="10"/>
      <c r="JW6" s="10"/>
      <c r="JX6" s="10"/>
      <c r="JY6" s="10"/>
      <c r="JZ6" s="10"/>
      <c r="KA6" s="10"/>
      <c r="KB6" s="10"/>
      <c r="KC6" s="10"/>
      <c r="KD6" s="10"/>
      <c r="KE6" s="10"/>
      <c r="KF6" s="10"/>
      <c r="KG6" s="10"/>
      <c r="KH6" s="10"/>
      <c r="KI6" s="10"/>
      <c r="KJ6" s="10"/>
      <c r="KK6" s="10"/>
      <c r="KL6" s="10"/>
      <c r="KM6" s="10"/>
      <c r="KN6" s="10"/>
      <c r="KO6" s="10"/>
      <c r="KP6" s="10"/>
      <c r="KQ6" s="10"/>
      <c r="KR6" s="10"/>
      <c r="KS6" s="10"/>
      <c r="KT6" s="10"/>
      <c r="KU6" s="10"/>
      <c r="KV6" s="10"/>
      <c r="KW6" s="10"/>
      <c r="KX6" s="10"/>
      <c r="KY6" s="10"/>
      <c r="KZ6" s="10"/>
      <c r="LA6" s="10"/>
      <c r="LB6" s="10"/>
      <c r="LC6" s="10"/>
      <c r="LD6" s="10"/>
      <c r="LE6" s="10"/>
      <c r="LF6" s="10"/>
      <c r="LG6" s="10"/>
      <c r="LH6" s="10"/>
      <c r="LI6" s="10"/>
      <c r="LJ6" s="10"/>
      <c r="LK6" s="10"/>
      <c r="LL6" s="10"/>
      <c r="LM6" s="10"/>
      <c r="LN6" s="10"/>
      <c r="LO6" s="10"/>
      <c r="LP6" s="10"/>
      <c r="LQ6" s="10"/>
      <c r="LR6" s="10"/>
      <c r="LS6" s="10"/>
      <c r="LT6" s="10"/>
      <c r="LU6" s="10"/>
      <c r="LV6" s="10"/>
      <c r="LW6" s="10"/>
      <c r="LX6" s="10"/>
      <c r="LY6" s="10"/>
      <c r="LZ6" s="10"/>
      <c r="MA6" s="10"/>
      <c r="MB6" s="10"/>
      <c r="MC6" s="10"/>
      <c r="MD6" s="10"/>
      <c r="ME6" s="10"/>
      <c r="MF6" s="10"/>
      <c r="MG6" s="10"/>
      <c r="MH6" s="10"/>
      <c r="MI6" s="10"/>
      <c r="MJ6" s="10"/>
      <c r="MK6" s="10"/>
      <c r="ML6" s="10"/>
      <c r="MM6" s="10"/>
      <c r="MN6" s="10"/>
      <c r="MO6" s="10"/>
      <c r="MP6" s="10"/>
      <c r="MQ6" s="10"/>
      <c r="MR6" s="10"/>
      <c r="MS6" s="10"/>
      <c r="MT6" s="10"/>
      <c r="MU6" s="10"/>
      <c r="MV6" s="10"/>
      <c r="MW6" s="10"/>
      <c r="MX6" s="10"/>
      <c r="MY6" s="10"/>
      <c r="MZ6" s="10"/>
      <c r="NA6" s="10"/>
      <c r="NB6" s="10"/>
      <c r="NC6" s="10"/>
      <c r="ND6" s="10"/>
      <c r="NE6" s="10"/>
      <c r="NF6" s="10"/>
      <c r="NG6" s="10"/>
      <c r="NH6" s="10"/>
      <c r="NI6" s="10"/>
      <c r="NJ6" s="10"/>
      <c r="NK6" s="10"/>
      <c r="NL6" s="10"/>
      <c r="NM6" s="10"/>
      <c r="NN6" s="10"/>
      <c r="NO6" s="10"/>
      <c r="NP6" s="10"/>
      <c r="NQ6" s="10"/>
      <c r="NR6" s="10"/>
      <c r="NS6" s="10"/>
      <c r="NT6" s="10"/>
      <c r="NU6" s="10"/>
      <c r="NV6" s="10"/>
      <c r="NW6" s="10"/>
      <c r="NX6" s="10"/>
      <c r="NY6" s="10"/>
      <c r="NZ6" s="10"/>
      <c r="OA6" s="10"/>
    </row>
    <row r="7" spans="1:391" s="11" customFormat="1" ht="72" customHeight="1" thickBot="1" x14ac:dyDescent="0.3">
      <c r="A7" s="80"/>
      <c r="B7" s="83"/>
      <c r="C7" s="86"/>
      <c r="D7" s="13" t="s">
        <v>7</v>
      </c>
      <c r="E7" s="12" t="s">
        <v>8</v>
      </c>
      <c r="F7" s="12" t="s">
        <v>9</v>
      </c>
      <c r="G7" s="14" t="s">
        <v>10</v>
      </c>
      <c r="H7" s="15" t="s">
        <v>11</v>
      </c>
      <c r="I7" s="68"/>
      <c r="J7" s="71"/>
      <c r="K7" s="74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  <c r="AH7" s="10"/>
      <c r="AI7" s="10"/>
      <c r="AJ7" s="10"/>
      <c r="AK7" s="10"/>
      <c r="AL7" s="10"/>
      <c r="AM7" s="10"/>
      <c r="AN7" s="10"/>
      <c r="AO7" s="10"/>
      <c r="AP7" s="10"/>
      <c r="AQ7" s="10"/>
      <c r="AR7" s="10"/>
      <c r="AS7" s="10"/>
      <c r="AT7" s="10"/>
      <c r="AU7" s="10"/>
      <c r="AV7" s="10"/>
      <c r="AW7" s="10"/>
      <c r="AX7" s="10"/>
      <c r="AY7" s="10"/>
      <c r="AZ7" s="10"/>
      <c r="BA7" s="10"/>
      <c r="BB7" s="10"/>
      <c r="BC7" s="10"/>
      <c r="BD7" s="10"/>
      <c r="BE7" s="10"/>
      <c r="BF7" s="10"/>
      <c r="BG7" s="10"/>
      <c r="BH7" s="10"/>
      <c r="BI7" s="10"/>
      <c r="BJ7" s="10"/>
      <c r="BK7" s="10"/>
      <c r="BL7" s="10"/>
      <c r="BM7" s="10"/>
      <c r="BN7" s="10"/>
      <c r="BO7" s="10"/>
      <c r="BP7" s="10"/>
      <c r="BQ7" s="10"/>
      <c r="BR7" s="10"/>
      <c r="BS7" s="10"/>
      <c r="BT7" s="10"/>
      <c r="BU7" s="10"/>
      <c r="BV7" s="10"/>
      <c r="BW7" s="10"/>
      <c r="BX7" s="10"/>
      <c r="BY7" s="10"/>
      <c r="BZ7" s="10"/>
      <c r="CA7" s="10"/>
      <c r="CB7" s="10"/>
      <c r="CC7" s="10"/>
      <c r="CD7" s="10"/>
      <c r="CE7" s="10"/>
      <c r="CF7" s="10"/>
      <c r="CG7" s="10"/>
      <c r="CH7" s="10"/>
      <c r="CI7" s="10"/>
      <c r="CJ7" s="10"/>
      <c r="CK7" s="10"/>
      <c r="CL7" s="10"/>
      <c r="CM7" s="10"/>
      <c r="CN7" s="10"/>
      <c r="CO7" s="10"/>
      <c r="CP7" s="10"/>
      <c r="CQ7" s="10"/>
      <c r="CR7" s="10"/>
      <c r="CS7" s="10"/>
      <c r="CT7" s="10"/>
      <c r="CU7" s="10"/>
      <c r="CV7" s="10"/>
      <c r="CW7" s="10"/>
      <c r="CX7" s="10"/>
      <c r="CY7" s="10"/>
      <c r="CZ7" s="10"/>
      <c r="DA7" s="10"/>
      <c r="DB7" s="10"/>
      <c r="DC7" s="10"/>
      <c r="DD7" s="10"/>
      <c r="DE7" s="10"/>
      <c r="DF7" s="10"/>
      <c r="DG7" s="10"/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  <c r="EF7" s="10"/>
      <c r="EG7" s="10"/>
      <c r="EH7" s="10"/>
      <c r="EI7" s="10"/>
      <c r="EJ7" s="10"/>
      <c r="EK7" s="10"/>
      <c r="EL7" s="10"/>
      <c r="EM7" s="10"/>
      <c r="EN7" s="10"/>
      <c r="EO7" s="10"/>
      <c r="EP7" s="10"/>
      <c r="EQ7" s="10"/>
      <c r="ER7" s="10"/>
      <c r="ES7" s="10"/>
      <c r="ET7" s="10"/>
      <c r="EU7" s="10"/>
      <c r="EV7" s="10"/>
      <c r="EW7" s="10"/>
      <c r="EX7" s="10"/>
      <c r="EY7" s="10"/>
      <c r="EZ7" s="10"/>
      <c r="FA7" s="10"/>
      <c r="FB7" s="10"/>
      <c r="FC7" s="10"/>
      <c r="FD7" s="10"/>
      <c r="FE7" s="10"/>
      <c r="FF7" s="10"/>
      <c r="FG7" s="10"/>
      <c r="FH7" s="10"/>
      <c r="FI7" s="10"/>
      <c r="FJ7" s="10"/>
      <c r="FK7" s="10"/>
      <c r="FL7" s="10"/>
      <c r="FM7" s="10"/>
      <c r="FN7" s="10"/>
      <c r="FO7" s="10"/>
      <c r="FP7" s="10"/>
      <c r="FQ7" s="10"/>
      <c r="FR7" s="10"/>
      <c r="FS7" s="10"/>
      <c r="FT7" s="10"/>
      <c r="FU7" s="10"/>
      <c r="FV7" s="10"/>
      <c r="FW7" s="10"/>
      <c r="FX7" s="10"/>
      <c r="FY7" s="10"/>
      <c r="FZ7" s="10"/>
      <c r="GA7" s="10"/>
      <c r="GB7" s="10"/>
      <c r="GC7" s="10"/>
      <c r="GD7" s="10"/>
      <c r="GE7" s="10"/>
      <c r="GF7" s="10"/>
      <c r="GG7" s="10"/>
      <c r="GH7" s="10"/>
      <c r="GI7" s="10"/>
      <c r="GJ7" s="10"/>
      <c r="GK7" s="10"/>
      <c r="GL7" s="10"/>
      <c r="GM7" s="10"/>
      <c r="GN7" s="10"/>
      <c r="GO7" s="10"/>
      <c r="GP7" s="10"/>
      <c r="GQ7" s="10"/>
      <c r="GR7" s="10"/>
      <c r="GS7" s="10"/>
      <c r="GT7" s="10"/>
      <c r="GU7" s="10"/>
      <c r="GV7" s="10"/>
      <c r="GW7" s="10"/>
      <c r="GX7" s="10"/>
      <c r="GY7" s="10"/>
      <c r="GZ7" s="10"/>
      <c r="HA7" s="10"/>
      <c r="HB7" s="10"/>
      <c r="HC7" s="10"/>
      <c r="HD7" s="10"/>
      <c r="HE7" s="10"/>
      <c r="HF7" s="10"/>
      <c r="HG7" s="10"/>
      <c r="HH7" s="10"/>
      <c r="HI7" s="10"/>
      <c r="HJ7" s="10"/>
      <c r="HK7" s="10"/>
      <c r="HL7" s="10"/>
      <c r="HM7" s="10"/>
      <c r="HN7" s="10"/>
      <c r="HO7" s="10"/>
      <c r="HP7" s="10"/>
      <c r="HQ7" s="10"/>
      <c r="HR7" s="10"/>
      <c r="HS7" s="10"/>
      <c r="HT7" s="10"/>
      <c r="HU7" s="10"/>
      <c r="HV7" s="10"/>
      <c r="HW7" s="10"/>
      <c r="HX7" s="10"/>
      <c r="HY7" s="10"/>
      <c r="HZ7" s="10"/>
      <c r="IA7" s="10"/>
      <c r="IB7" s="10"/>
      <c r="IC7" s="10"/>
      <c r="ID7" s="10"/>
      <c r="IE7" s="10"/>
      <c r="IF7" s="10"/>
      <c r="IG7" s="10"/>
      <c r="IH7" s="10"/>
      <c r="II7" s="10"/>
      <c r="IJ7" s="10"/>
      <c r="IK7" s="10"/>
      <c r="IL7" s="10"/>
      <c r="IM7" s="10"/>
      <c r="IN7" s="10"/>
      <c r="IO7" s="10"/>
      <c r="IP7" s="10"/>
      <c r="IQ7" s="10"/>
      <c r="IR7" s="10"/>
      <c r="IS7" s="10"/>
      <c r="IT7" s="10"/>
      <c r="IU7" s="10"/>
      <c r="IV7" s="10"/>
      <c r="IW7" s="10"/>
      <c r="IX7" s="10"/>
      <c r="IY7" s="10"/>
      <c r="IZ7" s="10"/>
      <c r="JA7" s="10"/>
      <c r="JB7" s="10"/>
      <c r="JC7" s="10"/>
      <c r="JD7" s="10"/>
      <c r="JE7" s="10"/>
      <c r="JF7" s="10"/>
      <c r="JG7" s="10"/>
      <c r="JH7" s="10"/>
      <c r="JI7" s="10"/>
      <c r="JJ7" s="10"/>
      <c r="JK7" s="10"/>
      <c r="JL7" s="10"/>
      <c r="JM7" s="10"/>
      <c r="JN7" s="10"/>
      <c r="JO7" s="10"/>
      <c r="JP7" s="10"/>
      <c r="JQ7" s="10"/>
      <c r="JR7" s="10"/>
      <c r="JS7" s="10"/>
      <c r="JT7" s="10"/>
      <c r="JU7" s="10"/>
      <c r="JV7" s="10"/>
      <c r="JW7" s="10"/>
      <c r="JX7" s="10"/>
      <c r="JY7" s="10"/>
      <c r="JZ7" s="10"/>
      <c r="KA7" s="10"/>
      <c r="KB7" s="10"/>
      <c r="KC7" s="10"/>
      <c r="KD7" s="10"/>
      <c r="KE7" s="10"/>
      <c r="KF7" s="10"/>
      <c r="KG7" s="10"/>
      <c r="KH7" s="10"/>
      <c r="KI7" s="10"/>
      <c r="KJ7" s="10"/>
      <c r="KK7" s="10"/>
      <c r="KL7" s="10"/>
      <c r="KM7" s="10"/>
      <c r="KN7" s="10"/>
      <c r="KO7" s="10"/>
      <c r="KP7" s="10"/>
      <c r="KQ7" s="10"/>
      <c r="KR7" s="10"/>
      <c r="KS7" s="10"/>
      <c r="KT7" s="10"/>
      <c r="KU7" s="10"/>
      <c r="KV7" s="10"/>
      <c r="KW7" s="10"/>
      <c r="KX7" s="10"/>
      <c r="KY7" s="10"/>
      <c r="KZ7" s="10"/>
      <c r="LA7" s="10"/>
      <c r="LB7" s="10"/>
      <c r="LC7" s="10"/>
      <c r="LD7" s="10"/>
      <c r="LE7" s="10"/>
      <c r="LF7" s="10"/>
      <c r="LG7" s="10"/>
      <c r="LH7" s="10"/>
      <c r="LI7" s="10"/>
      <c r="LJ7" s="10"/>
      <c r="LK7" s="10"/>
      <c r="LL7" s="10"/>
      <c r="LM7" s="10"/>
      <c r="LN7" s="10"/>
      <c r="LO7" s="10"/>
      <c r="LP7" s="10"/>
      <c r="LQ7" s="10"/>
      <c r="LR7" s="10"/>
      <c r="LS7" s="10"/>
      <c r="LT7" s="10"/>
      <c r="LU7" s="10"/>
      <c r="LV7" s="10"/>
      <c r="LW7" s="10"/>
      <c r="LX7" s="10"/>
      <c r="LY7" s="10"/>
      <c r="LZ7" s="10"/>
      <c r="MA7" s="10"/>
      <c r="MB7" s="10"/>
      <c r="MC7" s="10"/>
      <c r="MD7" s="10"/>
      <c r="ME7" s="10"/>
      <c r="MF7" s="10"/>
      <c r="MG7" s="10"/>
      <c r="MH7" s="10"/>
      <c r="MI7" s="10"/>
      <c r="MJ7" s="10"/>
      <c r="MK7" s="10"/>
      <c r="ML7" s="10"/>
      <c r="MM7" s="10"/>
      <c r="MN7" s="10"/>
      <c r="MO7" s="10"/>
      <c r="MP7" s="10"/>
      <c r="MQ7" s="10"/>
      <c r="MR7" s="10"/>
      <c r="MS7" s="10"/>
      <c r="MT7" s="10"/>
      <c r="MU7" s="10"/>
      <c r="MV7" s="10"/>
      <c r="MW7" s="10"/>
      <c r="MX7" s="10"/>
      <c r="MY7" s="10"/>
      <c r="MZ7" s="10"/>
      <c r="NA7" s="10"/>
      <c r="NB7" s="10"/>
      <c r="NC7" s="10"/>
      <c r="ND7" s="10"/>
      <c r="NE7" s="10"/>
      <c r="NF7" s="10"/>
      <c r="NG7" s="10"/>
      <c r="NH7" s="10"/>
      <c r="NI7" s="10"/>
      <c r="NJ7" s="10"/>
      <c r="NK7" s="10"/>
      <c r="NL7" s="10"/>
      <c r="NM7" s="10"/>
      <c r="NN7" s="10"/>
      <c r="NO7" s="10"/>
      <c r="NP7" s="10"/>
      <c r="NQ7" s="10"/>
      <c r="NR7" s="10"/>
      <c r="NS7" s="10"/>
      <c r="NT7" s="10"/>
      <c r="NU7" s="10"/>
      <c r="NV7" s="10"/>
      <c r="NW7" s="10"/>
      <c r="NX7" s="10"/>
      <c r="NY7" s="10"/>
      <c r="NZ7" s="10"/>
      <c r="OA7" s="10"/>
    </row>
    <row r="8" spans="1:391" s="6" customFormat="1" ht="13.15" customHeight="1" thickBot="1" x14ac:dyDescent="0.3">
      <c r="A8" s="16">
        <v>1</v>
      </c>
      <c r="B8" s="17"/>
      <c r="C8" s="18">
        <v>2</v>
      </c>
      <c r="D8" s="19">
        <v>3</v>
      </c>
      <c r="E8" s="19">
        <v>4</v>
      </c>
      <c r="F8" s="61">
        <v>5</v>
      </c>
      <c r="G8" s="19">
        <v>6</v>
      </c>
      <c r="H8" s="20">
        <v>7</v>
      </c>
      <c r="I8" s="21">
        <v>8</v>
      </c>
      <c r="J8" s="19">
        <v>9</v>
      </c>
      <c r="K8" s="22">
        <v>10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23"/>
      <c r="AL8" s="23"/>
      <c r="AM8" s="23"/>
      <c r="AN8" s="23"/>
      <c r="AO8" s="23"/>
      <c r="AP8" s="23"/>
      <c r="AQ8" s="23"/>
      <c r="AR8" s="23"/>
      <c r="AS8" s="23"/>
      <c r="AT8" s="23"/>
      <c r="AU8" s="23"/>
      <c r="AV8" s="23"/>
      <c r="AW8" s="23"/>
      <c r="AX8" s="23"/>
      <c r="AY8" s="23"/>
      <c r="AZ8" s="23"/>
      <c r="BA8" s="23"/>
      <c r="BB8" s="23"/>
      <c r="BC8" s="23"/>
      <c r="BD8" s="23"/>
      <c r="BE8" s="23"/>
      <c r="BF8" s="23"/>
      <c r="BG8" s="23"/>
      <c r="BH8" s="23"/>
      <c r="BI8" s="23"/>
      <c r="BJ8" s="23"/>
      <c r="BK8" s="23"/>
      <c r="BL8" s="23"/>
      <c r="BM8" s="23"/>
      <c r="BN8" s="23"/>
      <c r="BO8" s="23"/>
      <c r="BP8" s="23"/>
      <c r="BQ8" s="23"/>
      <c r="BR8" s="23"/>
      <c r="BS8" s="23"/>
      <c r="BT8" s="23"/>
      <c r="BU8" s="23"/>
      <c r="BV8" s="23"/>
      <c r="BW8" s="23"/>
      <c r="BX8" s="23"/>
      <c r="BY8" s="23"/>
      <c r="BZ8" s="23"/>
      <c r="CA8" s="23"/>
      <c r="CB8" s="23"/>
      <c r="CC8" s="23"/>
      <c r="CD8" s="23"/>
      <c r="CE8" s="23"/>
      <c r="CF8" s="23"/>
      <c r="CG8" s="23"/>
      <c r="CH8" s="23"/>
      <c r="CI8" s="23"/>
      <c r="CJ8" s="23"/>
      <c r="CK8" s="23"/>
      <c r="CL8" s="23"/>
      <c r="CM8" s="23"/>
      <c r="CN8" s="23"/>
      <c r="CO8" s="23"/>
      <c r="CP8" s="23"/>
      <c r="CQ8" s="23"/>
      <c r="CR8" s="23"/>
      <c r="CS8" s="23"/>
      <c r="CT8" s="23"/>
      <c r="CU8" s="23"/>
      <c r="CV8" s="23"/>
      <c r="CW8" s="23"/>
      <c r="CX8" s="23"/>
      <c r="CY8" s="23"/>
      <c r="CZ8" s="23"/>
      <c r="DA8" s="23"/>
      <c r="DB8" s="23"/>
      <c r="DC8" s="23"/>
      <c r="DD8" s="23"/>
      <c r="DE8" s="23"/>
      <c r="DF8" s="23"/>
      <c r="DG8" s="23"/>
      <c r="DH8" s="23"/>
      <c r="DI8" s="23"/>
      <c r="DJ8" s="23"/>
      <c r="DK8" s="23"/>
      <c r="DL8" s="23"/>
      <c r="DM8" s="23"/>
      <c r="DN8" s="23"/>
      <c r="DO8" s="23"/>
      <c r="DP8" s="23"/>
      <c r="DQ8" s="23"/>
      <c r="DR8" s="23"/>
      <c r="DS8" s="23"/>
      <c r="DT8" s="23"/>
      <c r="DU8" s="23"/>
      <c r="DV8" s="23"/>
      <c r="DW8" s="23"/>
      <c r="DX8" s="23"/>
      <c r="DY8" s="23"/>
      <c r="DZ8" s="23"/>
      <c r="EA8" s="23"/>
      <c r="EB8" s="23"/>
      <c r="EC8" s="23"/>
      <c r="ED8" s="23"/>
      <c r="EE8" s="23"/>
      <c r="EF8" s="23"/>
      <c r="EG8" s="23"/>
      <c r="EH8" s="23"/>
      <c r="EI8" s="23"/>
      <c r="EJ8" s="23"/>
      <c r="EK8" s="23"/>
      <c r="EL8" s="23"/>
      <c r="EM8" s="23"/>
      <c r="EN8" s="23"/>
      <c r="EO8" s="23"/>
      <c r="EP8" s="23"/>
      <c r="EQ8" s="23"/>
      <c r="ER8" s="23"/>
      <c r="ES8" s="23"/>
      <c r="ET8" s="23"/>
      <c r="EU8" s="23"/>
      <c r="EV8" s="23"/>
      <c r="EW8" s="23"/>
      <c r="EX8" s="23"/>
      <c r="EY8" s="23"/>
      <c r="EZ8" s="23"/>
      <c r="FA8" s="23"/>
      <c r="FB8" s="23"/>
      <c r="FC8" s="23"/>
      <c r="FD8" s="23"/>
      <c r="FE8" s="23"/>
      <c r="FF8" s="23"/>
      <c r="FG8" s="23"/>
      <c r="FH8" s="23"/>
      <c r="FI8" s="23"/>
      <c r="FJ8" s="23"/>
      <c r="FK8" s="23"/>
      <c r="FL8" s="23"/>
      <c r="FM8" s="23"/>
      <c r="FN8" s="23"/>
      <c r="FO8" s="23"/>
      <c r="FP8" s="23"/>
      <c r="FQ8" s="23"/>
      <c r="FR8" s="23"/>
      <c r="FS8" s="23"/>
      <c r="FT8" s="23"/>
      <c r="FU8" s="23"/>
      <c r="FV8" s="23"/>
      <c r="FW8" s="23"/>
      <c r="FX8" s="23"/>
      <c r="FY8" s="23"/>
      <c r="FZ8" s="23"/>
      <c r="GA8" s="23"/>
      <c r="GB8" s="23"/>
      <c r="GC8" s="23"/>
      <c r="GD8" s="23"/>
      <c r="GE8" s="23"/>
      <c r="GF8" s="23"/>
      <c r="GG8" s="23"/>
      <c r="GH8" s="23"/>
      <c r="GI8" s="23"/>
      <c r="GJ8" s="23"/>
      <c r="GK8" s="23"/>
      <c r="GL8" s="23"/>
      <c r="GM8" s="23"/>
      <c r="GN8" s="23"/>
      <c r="GO8" s="23"/>
      <c r="GP8" s="23"/>
      <c r="GQ8" s="23"/>
      <c r="GR8" s="23"/>
      <c r="GS8" s="23"/>
      <c r="GT8" s="23"/>
      <c r="GU8" s="23"/>
      <c r="GV8" s="23"/>
      <c r="GW8" s="23"/>
      <c r="GX8" s="23"/>
      <c r="GY8" s="23"/>
      <c r="GZ8" s="23"/>
      <c r="HA8" s="23"/>
      <c r="HB8" s="23"/>
      <c r="HC8" s="23"/>
      <c r="HD8" s="23"/>
      <c r="HE8" s="23"/>
      <c r="HF8" s="23"/>
      <c r="HG8" s="23"/>
      <c r="HH8" s="23"/>
      <c r="HI8" s="23"/>
      <c r="HJ8" s="23"/>
      <c r="HK8" s="23"/>
      <c r="HL8" s="23"/>
      <c r="HM8" s="23"/>
      <c r="HN8" s="23"/>
      <c r="HO8" s="23"/>
      <c r="HP8" s="23"/>
      <c r="HQ8" s="23"/>
      <c r="HR8" s="23"/>
      <c r="HS8" s="23"/>
      <c r="HT8" s="23"/>
      <c r="HU8" s="23"/>
      <c r="HV8" s="23"/>
      <c r="HW8" s="23"/>
      <c r="HX8" s="23"/>
      <c r="HY8" s="23"/>
      <c r="HZ8" s="23"/>
      <c r="IA8" s="23"/>
      <c r="IB8" s="23"/>
      <c r="IC8" s="23"/>
      <c r="ID8" s="23"/>
      <c r="IE8" s="23"/>
      <c r="IF8" s="23"/>
      <c r="IG8" s="23"/>
      <c r="IH8" s="23"/>
      <c r="II8" s="23"/>
      <c r="IJ8" s="23"/>
      <c r="IK8" s="23"/>
      <c r="IL8" s="23"/>
      <c r="IM8" s="23"/>
      <c r="IN8" s="23"/>
      <c r="IO8" s="23"/>
      <c r="IP8" s="23"/>
      <c r="IQ8" s="23"/>
      <c r="IR8" s="23"/>
      <c r="IS8" s="23"/>
      <c r="IT8" s="23"/>
      <c r="IU8" s="23"/>
      <c r="IV8" s="23"/>
      <c r="IW8" s="23"/>
      <c r="IX8" s="23"/>
      <c r="IY8" s="23"/>
      <c r="IZ8" s="23"/>
      <c r="JA8" s="23"/>
      <c r="JB8" s="23"/>
      <c r="JC8" s="23"/>
      <c r="JD8" s="23"/>
      <c r="JE8" s="23"/>
      <c r="JF8" s="23"/>
      <c r="JG8" s="23"/>
      <c r="JH8" s="23"/>
      <c r="JI8" s="23"/>
      <c r="JJ8" s="23"/>
      <c r="JK8" s="23"/>
      <c r="JL8" s="23"/>
      <c r="JM8" s="23"/>
      <c r="JN8" s="23"/>
      <c r="JO8" s="23"/>
      <c r="JP8" s="23"/>
      <c r="JQ8" s="23"/>
      <c r="JR8" s="23"/>
      <c r="JS8" s="23"/>
      <c r="JT8" s="23"/>
      <c r="JU8" s="23"/>
      <c r="JV8" s="23"/>
      <c r="JW8" s="23"/>
      <c r="JX8" s="23"/>
      <c r="JY8" s="23"/>
      <c r="JZ8" s="23"/>
      <c r="KA8" s="23"/>
      <c r="KB8" s="23"/>
      <c r="KC8" s="23"/>
      <c r="KD8" s="23"/>
      <c r="KE8" s="23"/>
      <c r="KF8" s="23"/>
      <c r="KG8" s="23"/>
      <c r="KH8" s="23"/>
      <c r="KI8" s="23"/>
      <c r="KJ8" s="23"/>
      <c r="KK8" s="23"/>
      <c r="KL8" s="23"/>
      <c r="KM8" s="23"/>
      <c r="KN8" s="23"/>
      <c r="KO8" s="23"/>
      <c r="KP8" s="23"/>
      <c r="KQ8" s="23"/>
      <c r="KR8" s="23"/>
      <c r="KS8" s="23"/>
      <c r="KT8" s="23"/>
      <c r="KU8" s="23"/>
      <c r="KV8" s="23"/>
      <c r="KW8" s="23"/>
      <c r="KX8" s="23"/>
      <c r="KY8" s="23"/>
      <c r="KZ8" s="23"/>
      <c r="LA8" s="23"/>
      <c r="LB8" s="23"/>
      <c r="LC8" s="23"/>
      <c r="LD8" s="23"/>
      <c r="LE8" s="23"/>
      <c r="LF8" s="23"/>
      <c r="LG8" s="23"/>
      <c r="LH8" s="23"/>
      <c r="LI8" s="23"/>
      <c r="LJ8" s="23"/>
      <c r="LK8" s="23"/>
      <c r="LL8" s="23"/>
      <c r="LM8" s="23"/>
      <c r="LN8" s="23"/>
      <c r="LO8" s="23"/>
      <c r="LP8" s="23"/>
      <c r="LQ8" s="23"/>
      <c r="LR8" s="23"/>
      <c r="LS8" s="23"/>
      <c r="LT8" s="23"/>
      <c r="LU8" s="23"/>
      <c r="LV8" s="23"/>
      <c r="LW8" s="23"/>
      <c r="LX8" s="23"/>
      <c r="LY8" s="23"/>
      <c r="LZ8" s="23"/>
      <c r="MA8" s="23"/>
      <c r="MB8" s="23"/>
      <c r="MC8" s="23"/>
      <c r="MD8" s="23"/>
      <c r="ME8" s="23"/>
      <c r="MF8" s="23"/>
      <c r="MG8" s="23"/>
      <c r="MH8" s="23"/>
      <c r="MI8" s="23"/>
      <c r="MJ8" s="23"/>
      <c r="MK8" s="23"/>
      <c r="ML8" s="23"/>
      <c r="MM8" s="23"/>
      <c r="MN8" s="23"/>
      <c r="MO8" s="23"/>
      <c r="MP8" s="23"/>
      <c r="MQ8" s="23"/>
      <c r="MR8" s="23"/>
      <c r="MS8" s="23"/>
      <c r="MT8" s="23"/>
      <c r="MU8" s="23"/>
      <c r="MV8" s="23"/>
      <c r="MW8" s="23"/>
      <c r="MX8" s="23"/>
      <c r="MY8" s="23"/>
      <c r="MZ8" s="23"/>
      <c r="NA8" s="23"/>
      <c r="NB8" s="23"/>
      <c r="NC8" s="23"/>
      <c r="ND8" s="23"/>
      <c r="NE8" s="23"/>
      <c r="NF8" s="23"/>
      <c r="NG8" s="23"/>
      <c r="NH8" s="23"/>
      <c r="NI8" s="23"/>
      <c r="NJ8" s="23"/>
      <c r="NK8" s="23"/>
      <c r="NL8" s="23"/>
      <c r="NM8" s="23"/>
      <c r="NN8" s="23"/>
      <c r="NO8" s="23"/>
      <c r="NP8" s="23"/>
      <c r="NQ8" s="23"/>
      <c r="NR8" s="23"/>
      <c r="NS8" s="23"/>
      <c r="NT8" s="23"/>
      <c r="NU8" s="23"/>
      <c r="NV8" s="23"/>
      <c r="NW8" s="23"/>
      <c r="NX8" s="23"/>
      <c r="NY8" s="23"/>
      <c r="NZ8" s="23"/>
      <c r="OA8" s="23"/>
    </row>
    <row r="9" spans="1:391" ht="20.45" customHeight="1" x14ac:dyDescent="0.25">
      <c r="A9" s="24">
        <v>1</v>
      </c>
      <c r="B9" s="59">
        <v>270019</v>
      </c>
      <c r="C9" s="25" t="s">
        <v>12</v>
      </c>
      <c r="D9" s="26">
        <v>68350.647058823524</v>
      </c>
      <c r="E9" s="27">
        <f>ROUND(D9/12*8,0)</f>
        <v>45567</v>
      </c>
      <c r="F9" s="27">
        <v>46418</v>
      </c>
      <c r="G9" s="28">
        <f>ROUND(F9/E9*100,1)</f>
        <v>101.9</v>
      </c>
      <c r="H9" s="29">
        <f t="shared" ref="H9:H54" si="0">IF(G9&gt;=98,100,(IF(G9&gt;=85,85,(IF(G9&gt;=80,80,0)))))</f>
        <v>100</v>
      </c>
      <c r="I9" s="30">
        <f>H9</f>
        <v>100</v>
      </c>
      <c r="J9" s="31">
        <f>VLOOKUP(B9,'[3]АПП подуш. 2018 август'!$O$9:$P$54,2,0)</f>
        <v>404.09</v>
      </c>
      <c r="K9" s="32">
        <f>ROUND(J9*I9/100,2)</f>
        <v>404.09</v>
      </c>
      <c r="L9" s="33">
        <f>J9-K9</f>
        <v>0</v>
      </c>
      <c r="M9" s="34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  <c r="IT9" s="5"/>
      <c r="IU9" s="5"/>
      <c r="IV9" s="5"/>
      <c r="IW9" s="5"/>
      <c r="IX9" s="5"/>
      <c r="IY9" s="5"/>
      <c r="IZ9" s="5"/>
      <c r="JA9" s="5"/>
      <c r="JB9" s="5"/>
      <c r="JC9" s="5"/>
      <c r="JD9" s="5"/>
      <c r="JE9" s="5"/>
      <c r="JF9" s="5"/>
      <c r="JG9" s="5"/>
      <c r="JH9" s="5"/>
      <c r="JI9" s="5"/>
      <c r="JJ9" s="5"/>
      <c r="JK9" s="5"/>
      <c r="JL9" s="5"/>
      <c r="JM9" s="5"/>
      <c r="JN9" s="5"/>
      <c r="JO9" s="5"/>
      <c r="JP9" s="5"/>
      <c r="JQ9" s="5"/>
      <c r="JR9" s="5"/>
      <c r="JS9" s="5"/>
      <c r="JT9" s="5"/>
      <c r="JU9" s="5"/>
      <c r="JV9" s="5"/>
      <c r="JW9" s="5"/>
      <c r="JX9" s="5"/>
      <c r="JY9" s="5"/>
      <c r="JZ9" s="5"/>
      <c r="KA9" s="5"/>
      <c r="KB9" s="5"/>
      <c r="KC9" s="5"/>
      <c r="KD9" s="5"/>
      <c r="KE9" s="5"/>
      <c r="KF9" s="5"/>
      <c r="KG9" s="5"/>
      <c r="KH9" s="5"/>
      <c r="KI9" s="5"/>
      <c r="KJ9" s="5"/>
      <c r="KK9" s="5"/>
      <c r="KL9" s="5"/>
      <c r="KM9" s="5"/>
      <c r="KN9" s="5"/>
      <c r="KO9" s="5"/>
      <c r="KP9" s="5"/>
      <c r="KQ9" s="5"/>
      <c r="KR9" s="5"/>
      <c r="KS9" s="5"/>
      <c r="KT9" s="5"/>
      <c r="KU9" s="5"/>
      <c r="KV9" s="5"/>
      <c r="KW9" s="5"/>
      <c r="KX9" s="5"/>
      <c r="KY9" s="5"/>
      <c r="KZ9" s="5"/>
      <c r="LA9" s="5"/>
      <c r="LB9" s="5"/>
      <c r="LC9" s="5"/>
      <c r="LD9" s="5"/>
      <c r="LE9" s="5"/>
      <c r="LF9" s="5"/>
      <c r="LG9" s="5"/>
      <c r="LH9" s="5"/>
      <c r="LI9" s="5"/>
      <c r="LJ9" s="5"/>
      <c r="LK9" s="5"/>
      <c r="LL9" s="5"/>
      <c r="LM9" s="5"/>
      <c r="LN9" s="5"/>
      <c r="LO9" s="5"/>
      <c r="LP9" s="5"/>
      <c r="LQ9" s="5"/>
      <c r="LR9" s="5"/>
      <c r="LS9" s="5"/>
      <c r="LT9" s="5"/>
      <c r="LU9" s="5"/>
      <c r="LV9" s="5"/>
      <c r="LW9" s="5"/>
      <c r="LX9" s="5"/>
      <c r="LY9" s="5"/>
      <c r="LZ9" s="5"/>
      <c r="MA9" s="5"/>
      <c r="MB9" s="5"/>
      <c r="MC9" s="5"/>
      <c r="MD9" s="5"/>
      <c r="ME9" s="5"/>
      <c r="MF9" s="5"/>
      <c r="MG9" s="5"/>
      <c r="MH9" s="5"/>
      <c r="MI9" s="5"/>
      <c r="MJ9" s="5"/>
      <c r="MK9" s="5"/>
      <c r="ML9" s="5"/>
      <c r="MM9" s="5"/>
      <c r="MN9" s="5"/>
      <c r="MO9" s="5"/>
      <c r="MP9" s="5"/>
      <c r="MQ9" s="5"/>
      <c r="MR9" s="5"/>
      <c r="MS9" s="5"/>
      <c r="MT9" s="5"/>
      <c r="MU9" s="5"/>
      <c r="MV9" s="5"/>
      <c r="MW9" s="5"/>
      <c r="MX9" s="5"/>
      <c r="MY9" s="5"/>
      <c r="MZ9" s="5"/>
      <c r="NA9" s="5"/>
      <c r="NB9" s="5"/>
      <c r="NC9" s="5"/>
      <c r="ND9" s="5"/>
      <c r="NE9" s="5"/>
      <c r="NF9" s="5"/>
      <c r="NG9" s="5"/>
      <c r="NH9" s="5"/>
      <c r="NI9" s="5"/>
      <c r="NJ9" s="5"/>
      <c r="NK9" s="5"/>
      <c r="NL9" s="5"/>
      <c r="NM9" s="5"/>
      <c r="NN9" s="5"/>
      <c r="NO9" s="5"/>
      <c r="NP9" s="5"/>
      <c r="NQ9" s="5"/>
      <c r="NR9" s="5"/>
      <c r="NS9" s="5"/>
      <c r="NT9" s="5"/>
      <c r="NU9" s="5"/>
      <c r="NV9" s="5"/>
      <c r="NW9" s="5"/>
      <c r="NX9" s="5"/>
      <c r="NY9" s="5"/>
      <c r="NZ9" s="5"/>
      <c r="OA9" s="5"/>
    </row>
    <row r="10" spans="1:391" ht="22.5" customHeight="1" x14ac:dyDescent="0.25">
      <c r="A10" s="35">
        <v>2</v>
      </c>
      <c r="B10" s="58">
        <v>270020</v>
      </c>
      <c r="C10" s="36" t="s">
        <v>13</v>
      </c>
      <c r="D10" s="37">
        <v>45000</v>
      </c>
      <c r="E10" s="27">
        <f t="shared" ref="E10:E54" si="1">ROUND(D10/12*8,0)</f>
        <v>30000</v>
      </c>
      <c r="F10" s="27">
        <v>30317</v>
      </c>
      <c r="G10" s="28">
        <f t="shared" ref="G10:G54" si="2">ROUND(F10/E10*100,1)</f>
        <v>101.1</v>
      </c>
      <c r="H10" s="29">
        <f t="shared" si="0"/>
        <v>100</v>
      </c>
      <c r="I10" s="30">
        <f t="shared" ref="I10:I54" si="3">H10</f>
        <v>100</v>
      </c>
      <c r="J10" s="31">
        <f>VLOOKUP(B10,'[3]АПП подуш. 2018 август'!$O$9:$P$54,2,0)</f>
        <v>176.27</v>
      </c>
      <c r="K10" s="38">
        <f>ROUND(J10*I10/100,2)</f>
        <v>176.27</v>
      </c>
      <c r="L10" s="33">
        <f t="shared" ref="L10:L54" si="4">J10-K10</f>
        <v>0</v>
      </c>
      <c r="M10" s="34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  <c r="IT10" s="5"/>
      <c r="IU10" s="5"/>
      <c r="IV10" s="5"/>
      <c r="IW10" s="5"/>
      <c r="IX10" s="5"/>
      <c r="IY10" s="5"/>
      <c r="IZ10" s="5"/>
      <c r="JA10" s="5"/>
      <c r="JB10" s="5"/>
      <c r="JC10" s="5"/>
      <c r="JD10" s="5"/>
      <c r="JE10" s="5"/>
      <c r="JF10" s="5"/>
      <c r="JG10" s="5"/>
      <c r="JH10" s="5"/>
      <c r="JI10" s="5"/>
      <c r="JJ10" s="5"/>
      <c r="JK10" s="5"/>
      <c r="JL10" s="5"/>
      <c r="JM10" s="5"/>
      <c r="JN10" s="5"/>
      <c r="JO10" s="5"/>
      <c r="JP10" s="5"/>
      <c r="JQ10" s="5"/>
      <c r="JR10" s="5"/>
      <c r="JS10" s="5"/>
      <c r="JT10" s="5"/>
      <c r="JU10" s="5"/>
      <c r="JV10" s="5"/>
      <c r="JW10" s="5"/>
      <c r="JX10" s="5"/>
      <c r="JY10" s="5"/>
      <c r="JZ10" s="5"/>
      <c r="KA10" s="5"/>
      <c r="KB10" s="5"/>
      <c r="KC10" s="5"/>
      <c r="KD10" s="5"/>
      <c r="KE10" s="5"/>
      <c r="KF10" s="5"/>
      <c r="KG10" s="5"/>
      <c r="KH10" s="5"/>
      <c r="KI10" s="5"/>
      <c r="KJ10" s="5"/>
      <c r="KK10" s="5"/>
      <c r="KL10" s="5"/>
      <c r="KM10" s="5"/>
      <c r="KN10" s="5"/>
      <c r="KO10" s="5"/>
      <c r="KP10" s="5"/>
      <c r="KQ10" s="5"/>
      <c r="KR10" s="5"/>
      <c r="KS10" s="5"/>
      <c r="KT10" s="5"/>
      <c r="KU10" s="5"/>
      <c r="KV10" s="5"/>
      <c r="KW10" s="5"/>
      <c r="KX10" s="5"/>
      <c r="KY10" s="5"/>
      <c r="KZ10" s="5"/>
      <c r="LA10" s="5"/>
      <c r="LB10" s="5"/>
      <c r="LC10" s="5"/>
      <c r="LD10" s="5"/>
      <c r="LE10" s="5"/>
      <c r="LF10" s="5"/>
      <c r="LG10" s="5"/>
      <c r="LH10" s="5"/>
      <c r="LI10" s="5"/>
      <c r="LJ10" s="5"/>
      <c r="LK10" s="5"/>
      <c r="LL10" s="5"/>
      <c r="LM10" s="5"/>
      <c r="LN10" s="5"/>
      <c r="LO10" s="5"/>
      <c r="LP10" s="5"/>
      <c r="LQ10" s="5"/>
      <c r="LR10" s="5"/>
      <c r="LS10" s="5"/>
      <c r="LT10" s="5"/>
      <c r="LU10" s="5"/>
      <c r="LV10" s="5"/>
      <c r="LW10" s="5"/>
      <c r="LX10" s="5"/>
      <c r="LY10" s="5"/>
      <c r="LZ10" s="5"/>
      <c r="MA10" s="5"/>
      <c r="MB10" s="5"/>
      <c r="MC10" s="5"/>
      <c r="MD10" s="5"/>
      <c r="ME10" s="5"/>
      <c r="MF10" s="5"/>
      <c r="MG10" s="5"/>
      <c r="MH10" s="5"/>
      <c r="MI10" s="5"/>
      <c r="MJ10" s="5"/>
      <c r="MK10" s="5"/>
      <c r="ML10" s="5"/>
      <c r="MM10" s="5"/>
      <c r="MN10" s="5"/>
      <c r="MO10" s="5"/>
      <c r="MP10" s="5"/>
      <c r="MQ10" s="5"/>
      <c r="MR10" s="5"/>
      <c r="MS10" s="5"/>
      <c r="MT10" s="5"/>
      <c r="MU10" s="5"/>
      <c r="MV10" s="5"/>
      <c r="MW10" s="5"/>
      <c r="MX10" s="5"/>
      <c r="MY10" s="5"/>
      <c r="MZ10" s="5"/>
      <c r="NA10" s="5"/>
      <c r="NB10" s="5"/>
      <c r="NC10" s="5"/>
      <c r="ND10" s="5"/>
      <c r="NE10" s="5"/>
      <c r="NF10" s="5"/>
      <c r="NG10" s="5"/>
      <c r="NH10" s="5"/>
      <c r="NI10" s="5"/>
      <c r="NJ10" s="5"/>
      <c r="NK10" s="5"/>
      <c r="NL10" s="5"/>
      <c r="NM10" s="5"/>
      <c r="NN10" s="5"/>
      <c r="NO10" s="5"/>
      <c r="NP10" s="5"/>
      <c r="NQ10" s="5"/>
      <c r="NR10" s="5"/>
      <c r="NS10" s="5"/>
      <c r="NT10" s="5"/>
      <c r="NU10" s="5"/>
      <c r="NV10" s="5"/>
      <c r="NW10" s="5"/>
      <c r="NX10" s="5"/>
      <c r="NY10" s="5"/>
      <c r="NZ10" s="5"/>
      <c r="OA10" s="5"/>
    </row>
    <row r="11" spans="1:391" ht="22.5" customHeight="1" x14ac:dyDescent="0.25">
      <c r="A11" s="35">
        <v>3</v>
      </c>
      <c r="B11" s="58">
        <v>270021</v>
      </c>
      <c r="C11" s="36" t="s">
        <v>14</v>
      </c>
      <c r="D11" s="37">
        <v>68961</v>
      </c>
      <c r="E11" s="27">
        <f t="shared" si="1"/>
        <v>45974</v>
      </c>
      <c r="F11" s="27">
        <v>46165</v>
      </c>
      <c r="G11" s="28">
        <f t="shared" si="2"/>
        <v>100.4</v>
      </c>
      <c r="H11" s="29">
        <f t="shared" si="0"/>
        <v>100</v>
      </c>
      <c r="I11" s="30">
        <f t="shared" si="3"/>
        <v>100</v>
      </c>
      <c r="J11" s="31">
        <f>VLOOKUP(B11,'[3]АПП подуш. 2018 август'!$O$9:$P$54,2,0)</f>
        <v>255.95</v>
      </c>
      <c r="K11" s="38">
        <f>ROUND(J11*I11/100,2)</f>
        <v>255.95</v>
      </c>
      <c r="L11" s="33">
        <f t="shared" si="4"/>
        <v>0</v>
      </c>
      <c r="M11" s="34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  <c r="IT11" s="5"/>
      <c r="IU11" s="5"/>
      <c r="IV11" s="5"/>
      <c r="IW11" s="5"/>
      <c r="IX11" s="5"/>
      <c r="IY11" s="5"/>
      <c r="IZ11" s="5"/>
      <c r="JA11" s="5"/>
      <c r="JB11" s="5"/>
      <c r="JC11" s="5"/>
      <c r="JD11" s="5"/>
      <c r="JE11" s="5"/>
      <c r="JF11" s="5"/>
      <c r="JG11" s="5"/>
      <c r="JH11" s="5"/>
      <c r="JI11" s="5"/>
      <c r="JJ11" s="5"/>
      <c r="JK11" s="5"/>
      <c r="JL11" s="5"/>
      <c r="JM11" s="5"/>
      <c r="JN11" s="5"/>
      <c r="JO11" s="5"/>
      <c r="JP11" s="5"/>
      <c r="JQ11" s="5"/>
      <c r="JR11" s="5"/>
      <c r="JS11" s="5"/>
      <c r="JT11" s="5"/>
      <c r="JU11" s="5"/>
      <c r="JV11" s="5"/>
      <c r="JW11" s="5"/>
      <c r="JX11" s="5"/>
      <c r="JY11" s="5"/>
      <c r="JZ11" s="5"/>
      <c r="KA11" s="5"/>
      <c r="KB11" s="5"/>
      <c r="KC11" s="5"/>
      <c r="KD11" s="5"/>
      <c r="KE11" s="5"/>
      <c r="KF11" s="5"/>
      <c r="KG11" s="5"/>
      <c r="KH11" s="5"/>
      <c r="KI11" s="5"/>
      <c r="KJ11" s="5"/>
      <c r="KK11" s="5"/>
      <c r="KL11" s="5"/>
      <c r="KM11" s="5"/>
      <c r="KN11" s="5"/>
      <c r="KO11" s="5"/>
      <c r="KP11" s="5"/>
      <c r="KQ11" s="5"/>
      <c r="KR11" s="5"/>
      <c r="KS11" s="5"/>
      <c r="KT11" s="5"/>
      <c r="KU11" s="5"/>
      <c r="KV11" s="5"/>
      <c r="KW11" s="5"/>
      <c r="KX11" s="5"/>
      <c r="KY11" s="5"/>
      <c r="KZ11" s="5"/>
      <c r="LA11" s="5"/>
      <c r="LB11" s="5"/>
      <c r="LC11" s="5"/>
      <c r="LD11" s="5"/>
      <c r="LE11" s="5"/>
      <c r="LF11" s="5"/>
      <c r="LG11" s="5"/>
      <c r="LH11" s="5"/>
      <c r="LI11" s="5"/>
      <c r="LJ11" s="5"/>
      <c r="LK11" s="5"/>
      <c r="LL11" s="5"/>
      <c r="LM11" s="5"/>
      <c r="LN11" s="5"/>
      <c r="LO11" s="5"/>
      <c r="LP11" s="5"/>
      <c r="LQ11" s="5"/>
      <c r="LR11" s="5"/>
      <c r="LS11" s="5"/>
      <c r="LT11" s="5"/>
      <c r="LU11" s="5"/>
      <c r="LV11" s="5"/>
      <c r="LW11" s="5"/>
      <c r="LX11" s="5"/>
      <c r="LY11" s="5"/>
      <c r="LZ11" s="5"/>
      <c r="MA11" s="5"/>
      <c r="MB11" s="5"/>
      <c r="MC11" s="5"/>
      <c r="MD11" s="5"/>
      <c r="ME11" s="5"/>
      <c r="MF11" s="5"/>
      <c r="MG11" s="5"/>
      <c r="MH11" s="5"/>
      <c r="MI11" s="5"/>
      <c r="MJ11" s="5"/>
      <c r="MK11" s="5"/>
      <c r="ML11" s="5"/>
      <c r="MM11" s="5"/>
      <c r="MN11" s="5"/>
      <c r="MO11" s="5"/>
      <c r="MP11" s="5"/>
      <c r="MQ11" s="5"/>
      <c r="MR11" s="5"/>
      <c r="MS11" s="5"/>
      <c r="MT11" s="5"/>
      <c r="MU11" s="5"/>
      <c r="MV11" s="5"/>
      <c r="MW11" s="5"/>
      <c r="MX11" s="5"/>
      <c r="MY11" s="5"/>
      <c r="MZ11" s="5"/>
      <c r="NA11" s="5"/>
      <c r="NB11" s="5"/>
      <c r="NC11" s="5"/>
      <c r="ND11" s="5"/>
      <c r="NE11" s="5"/>
      <c r="NF11" s="5"/>
      <c r="NG11" s="5"/>
      <c r="NH11" s="5"/>
      <c r="NI11" s="5"/>
      <c r="NJ11" s="5"/>
      <c r="NK11" s="5"/>
      <c r="NL11" s="5"/>
      <c r="NM11" s="5"/>
      <c r="NN11" s="5"/>
      <c r="NO11" s="5"/>
      <c r="NP11" s="5"/>
      <c r="NQ11" s="5"/>
      <c r="NR11" s="5"/>
      <c r="NS11" s="5"/>
      <c r="NT11" s="5"/>
      <c r="NU11" s="5"/>
      <c r="NV11" s="5"/>
      <c r="NW11" s="5"/>
      <c r="NX11" s="5"/>
      <c r="NY11" s="5"/>
      <c r="NZ11" s="5"/>
      <c r="OA11" s="5"/>
    </row>
    <row r="12" spans="1:391" ht="22.5" customHeight="1" x14ac:dyDescent="0.25">
      <c r="A12" s="35">
        <v>4</v>
      </c>
      <c r="B12" s="58">
        <v>270022</v>
      </c>
      <c r="C12" s="36" t="s">
        <v>15</v>
      </c>
      <c r="D12" s="37">
        <v>60618</v>
      </c>
      <c r="E12" s="27">
        <f t="shared" si="1"/>
        <v>40412</v>
      </c>
      <c r="F12" s="27">
        <v>41170</v>
      </c>
      <c r="G12" s="28">
        <f t="shared" si="2"/>
        <v>101.9</v>
      </c>
      <c r="H12" s="29">
        <f t="shared" si="0"/>
        <v>100</v>
      </c>
      <c r="I12" s="30">
        <f t="shared" si="3"/>
        <v>100</v>
      </c>
      <c r="J12" s="31">
        <f>VLOOKUP(B12,'[3]АПП подуш. 2018 август'!$O$9:$P$54,2,0)</f>
        <v>274.22000000000003</v>
      </c>
      <c r="K12" s="38">
        <f t="shared" ref="K12:K54" si="5">ROUND(J12*I12/100,2)</f>
        <v>274.22000000000003</v>
      </c>
      <c r="L12" s="33">
        <f t="shared" si="4"/>
        <v>0</v>
      </c>
      <c r="M12" s="34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  <c r="IT12" s="5"/>
      <c r="IU12" s="5"/>
      <c r="IV12" s="5"/>
      <c r="IW12" s="5"/>
      <c r="IX12" s="5"/>
      <c r="IY12" s="5"/>
      <c r="IZ12" s="5"/>
      <c r="JA12" s="5"/>
      <c r="JB12" s="5"/>
      <c r="JC12" s="5"/>
      <c r="JD12" s="5"/>
      <c r="JE12" s="5"/>
      <c r="JF12" s="5"/>
      <c r="JG12" s="5"/>
      <c r="JH12" s="5"/>
      <c r="JI12" s="5"/>
      <c r="JJ12" s="5"/>
      <c r="JK12" s="5"/>
      <c r="JL12" s="5"/>
      <c r="JM12" s="5"/>
      <c r="JN12" s="5"/>
      <c r="JO12" s="5"/>
      <c r="JP12" s="5"/>
      <c r="JQ12" s="5"/>
      <c r="JR12" s="5"/>
      <c r="JS12" s="5"/>
      <c r="JT12" s="5"/>
      <c r="JU12" s="5"/>
      <c r="JV12" s="5"/>
      <c r="JW12" s="5"/>
      <c r="JX12" s="5"/>
      <c r="JY12" s="5"/>
      <c r="JZ12" s="5"/>
      <c r="KA12" s="5"/>
      <c r="KB12" s="5"/>
      <c r="KC12" s="5"/>
      <c r="KD12" s="5"/>
      <c r="KE12" s="5"/>
      <c r="KF12" s="5"/>
      <c r="KG12" s="5"/>
      <c r="KH12" s="5"/>
      <c r="KI12" s="5"/>
      <c r="KJ12" s="5"/>
      <c r="KK12" s="5"/>
      <c r="KL12" s="5"/>
      <c r="KM12" s="5"/>
      <c r="KN12" s="5"/>
      <c r="KO12" s="5"/>
      <c r="KP12" s="5"/>
      <c r="KQ12" s="5"/>
      <c r="KR12" s="5"/>
      <c r="KS12" s="5"/>
      <c r="KT12" s="5"/>
      <c r="KU12" s="5"/>
      <c r="KV12" s="5"/>
      <c r="KW12" s="5"/>
      <c r="KX12" s="5"/>
      <c r="KY12" s="5"/>
      <c r="KZ12" s="5"/>
      <c r="LA12" s="5"/>
      <c r="LB12" s="5"/>
      <c r="LC12" s="5"/>
      <c r="LD12" s="5"/>
      <c r="LE12" s="5"/>
      <c r="LF12" s="5"/>
      <c r="LG12" s="5"/>
      <c r="LH12" s="5"/>
      <c r="LI12" s="5"/>
      <c r="LJ12" s="5"/>
      <c r="LK12" s="5"/>
      <c r="LL12" s="5"/>
      <c r="LM12" s="5"/>
      <c r="LN12" s="5"/>
      <c r="LO12" s="5"/>
      <c r="LP12" s="5"/>
      <c r="LQ12" s="5"/>
      <c r="LR12" s="5"/>
      <c r="LS12" s="5"/>
      <c r="LT12" s="5"/>
      <c r="LU12" s="5"/>
      <c r="LV12" s="5"/>
      <c r="LW12" s="5"/>
      <c r="LX12" s="5"/>
      <c r="LY12" s="5"/>
      <c r="LZ12" s="5"/>
      <c r="MA12" s="5"/>
      <c r="MB12" s="5"/>
      <c r="MC12" s="5"/>
      <c r="MD12" s="5"/>
      <c r="ME12" s="5"/>
      <c r="MF12" s="5"/>
      <c r="MG12" s="5"/>
      <c r="MH12" s="5"/>
      <c r="MI12" s="5"/>
      <c r="MJ12" s="5"/>
      <c r="MK12" s="5"/>
      <c r="ML12" s="5"/>
      <c r="MM12" s="5"/>
      <c r="MN12" s="5"/>
      <c r="MO12" s="5"/>
      <c r="MP12" s="5"/>
      <c r="MQ12" s="5"/>
      <c r="MR12" s="5"/>
      <c r="MS12" s="5"/>
      <c r="MT12" s="5"/>
      <c r="MU12" s="5"/>
      <c r="MV12" s="5"/>
      <c r="MW12" s="5"/>
      <c r="MX12" s="5"/>
      <c r="MY12" s="5"/>
      <c r="MZ12" s="5"/>
      <c r="NA12" s="5"/>
      <c r="NB12" s="5"/>
      <c r="NC12" s="5"/>
      <c r="ND12" s="5"/>
      <c r="NE12" s="5"/>
      <c r="NF12" s="5"/>
      <c r="NG12" s="5"/>
      <c r="NH12" s="5"/>
      <c r="NI12" s="5"/>
      <c r="NJ12" s="5"/>
      <c r="NK12" s="5"/>
      <c r="NL12" s="5"/>
      <c r="NM12" s="5"/>
      <c r="NN12" s="5"/>
      <c r="NO12" s="5"/>
      <c r="NP12" s="5"/>
      <c r="NQ12" s="5"/>
      <c r="NR12" s="5"/>
      <c r="NS12" s="5"/>
      <c r="NT12" s="5"/>
      <c r="NU12" s="5"/>
      <c r="NV12" s="5"/>
      <c r="NW12" s="5"/>
      <c r="NX12" s="5"/>
      <c r="NY12" s="5"/>
      <c r="NZ12" s="5"/>
      <c r="OA12" s="5"/>
    </row>
    <row r="13" spans="1:391" ht="22.5" customHeight="1" x14ac:dyDescent="0.25">
      <c r="A13" s="35">
        <v>5</v>
      </c>
      <c r="B13" s="58">
        <v>270023</v>
      </c>
      <c r="C13" s="36" t="s">
        <v>16</v>
      </c>
      <c r="D13" s="37">
        <v>44474</v>
      </c>
      <c r="E13" s="27">
        <f t="shared" si="1"/>
        <v>29649</v>
      </c>
      <c r="F13" s="27">
        <v>29228.50588235294</v>
      </c>
      <c r="G13" s="28">
        <f t="shared" si="2"/>
        <v>98.6</v>
      </c>
      <c r="H13" s="29">
        <f t="shared" si="0"/>
        <v>100</v>
      </c>
      <c r="I13" s="30">
        <f t="shared" si="3"/>
        <v>100</v>
      </c>
      <c r="J13" s="31">
        <f>VLOOKUP(B13,'[3]АПП подуш. 2018 август'!$O$9:$P$54,2,0)</f>
        <v>185.12</v>
      </c>
      <c r="K13" s="39">
        <f t="shared" si="5"/>
        <v>185.12</v>
      </c>
      <c r="L13" s="33">
        <f t="shared" si="4"/>
        <v>0</v>
      </c>
      <c r="M13" s="34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  <c r="IT13" s="5"/>
      <c r="IU13" s="5"/>
      <c r="IV13" s="5"/>
      <c r="IW13" s="5"/>
      <c r="IX13" s="5"/>
      <c r="IY13" s="5"/>
      <c r="IZ13" s="5"/>
      <c r="JA13" s="5"/>
      <c r="JB13" s="5"/>
      <c r="JC13" s="5"/>
      <c r="JD13" s="5"/>
      <c r="JE13" s="5"/>
      <c r="JF13" s="5"/>
      <c r="JG13" s="5"/>
      <c r="JH13" s="5"/>
      <c r="JI13" s="5"/>
      <c r="JJ13" s="5"/>
      <c r="JK13" s="5"/>
      <c r="JL13" s="5"/>
      <c r="JM13" s="5"/>
      <c r="JN13" s="5"/>
      <c r="JO13" s="5"/>
      <c r="JP13" s="5"/>
      <c r="JQ13" s="5"/>
      <c r="JR13" s="5"/>
      <c r="JS13" s="5"/>
      <c r="JT13" s="5"/>
      <c r="JU13" s="5"/>
      <c r="JV13" s="5"/>
      <c r="JW13" s="5"/>
      <c r="JX13" s="5"/>
      <c r="JY13" s="5"/>
      <c r="JZ13" s="5"/>
      <c r="KA13" s="5"/>
      <c r="KB13" s="5"/>
      <c r="KC13" s="5"/>
      <c r="KD13" s="5"/>
      <c r="KE13" s="5"/>
      <c r="KF13" s="5"/>
      <c r="KG13" s="5"/>
      <c r="KH13" s="5"/>
      <c r="KI13" s="5"/>
      <c r="KJ13" s="5"/>
      <c r="KK13" s="5"/>
      <c r="KL13" s="5"/>
      <c r="KM13" s="5"/>
      <c r="KN13" s="5"/>
      <c r="KO13" s="5"/>
      <c r="KP13" s="5"/>
      <c r="KQ13" s="5"/>
      <c r="KR13" s="5"/>
      <c r="KS13" s="5"/>
      <c r="KT13" s="5"/>
      <c r="KU13" s="5"/>
      <c r="KV13" s="5"/>
      <c r="KW13" s="5"/>
      <c r="KX13" s="5"/>
      <c r="KY13" s="5"/>
      <c r="KZ13" s="5"/>
      <c r="LA13" s="5"/>
      <c r="LB13" s="5"/>
      <c r="LC13" s="5"/>
      <c r="LD13" s="5"/>
      <c r="LE13" s="5"/>
      <c r="LF13" s="5"/>
      <c r="LG13" s="5"/>
      <c r="LH13" s="5"/>
      <c r="LI13" s="5"/>
      <c r="LJ13" s="5"/>
      <c r="LK13" s="5"/>
      <c r="LL13" s="5"/>
      <c r="LM13" s="5"/>
      <c r="LN13" s="5"/>
      <c r="LO13" s="5"/>
      <c r="LP13" s="5"/>
      <c r="LQ13" s="5"/>
      <c r="LR13" s="5"/>
      <c r="LS13" s="5"/>
      <c r="LT13" s="5"/>
      <c r="LU13" s="5"/>
      <c r="LV13" s="5"/>
      <c r="LW13" s="5"/>
      <c r="LX13" s="5"/>
      <c r="LY13" s="5"/>
      <c r="LZ13" s="5"/>
      <c r="MA13" s="5"/>
      <c r="MB13" s="5"/>
      <c r="MC13" s="5"/>
      <c r="MD13" s="5"/>
      <c r="ME13" s="5"/>
      <c r="MF13" s="5"/>
      <c r="MG13" s="5"/>
      <c r="MH13" s="5"/>
      <c r="MI13" s="5"/>
      <c r="MJ13" s="5"/>
      <c r="MK13" s="5"/>
      <c r="ML13" s="5"/>
      <c r="MM13" s="5"/>
      <c r="MN13" s="5"/>
      <c r="MO13" s="5"/>
      <c r="MP13" s="5"/>
      <c r="MQ13" s="5"/>
      <c r="MR13" s="5"/>
      <c r="MS13" s="5"/>
      <c r="MT13" s="5"/>
      <c r="MU13" s="5"/>
      <c r="MV13" s="5"/>
      <c r="MW13" s="5"/>
      <c r="MX13" s="5"/>
      <c r="MY13" s="5"/>
      <c r="MZ13" s="5"/>
      <c r="NA13" s="5"/>
      <c r="NB13" s="5"/>
      <c r="NC13" s="5"/>
      <c r="ND13" s="5"/>
      <c r="NE13" s="5"/>
      <c r="NF13" s="5"/>
      <c r="NG13" s="5"/>
      <c r="NH13" s="5"/>
      <c r="NI13" s="5"/>
      <c r="NJ13" s="5"/>
      <c r="NK13" s="5"/>
      <c r="NL13" s="5"/>
      <c r="NM13" s="5"/>
      <c r="NN13" s="5"/>
      <c r="NO13" s="5"/>
      <c r="NP13" s="5"/>
      <c r="NQ13" s="5"/>
      <c r="NR13" s="5"/>
      <c r="NS13" s="5"/>
      <c r="NT13" s="5"/>
      <c r="NU13" s="5"/>
      <c r="NV13" s="5"/>
      <c r="NW13" s="5"/>
      <c r="NX13" s="5"/>
      <c r="NY13" s="5"/>
      <c r="NZ13" s="5"/>
      <c r="OA13" s="5"/>
    </row>
    <row r="14" spans="1:391" ht="22.5" customHeight="1" x14ac:dyDescent="0.25">
      <c r="A14" s="35">
        <v>6</v>
      </c>
      <c r="B14" s="58">
        <v>270024</v>
      </c>
      <c r="C14" s="36" t="s">
        <v>17</v>
      </c>
      <c r="D14" s="37">
        <v>195396.76470588235</v>
      </c>
      <c r="E14" s="27">
        <f t="shared" si="1"/>
        <v>130265</v>
      </c>
      <c r="F14" s="27">
        <v>125226.07529411765</v>
      </c>
      <c r="G14" s="28">
        <f t="shared" si="2"/>
        <v>96.1</v>
      </c>
      <c r="H14" s="29">
        <f t="shared" si="0"/>
        <v>85</v>
      </c>
      <c r="I14" s="30">
        <f t="shared" si="3"/>
        <v>85</v>
      </c>
      <c r="J14" s="31">
        <f>VLOOKUP(B14,'[3]АПП подуш. 2018 август'!$O$9:$P$54,2,0)</f>
        <v>651.19000000000005</v>
      </c>
      <c r="K14" s="38">
        <f t="shared" si="5"/>
        <v>553.51</v>
      </c>
      <c r="L14" s="33">
        <f t="shared" si="4"/>
        <v>97.680000000000064</v>
      </c>
      <c r="M14" s="34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  <c r="IT14" s="5"/>
      <c r="IU14" s="5"/>
      <c r="IV14" s="5"/>
      <c r="IW14" s="5"/>
      <c r="IX14" s="5"/>
      <c r="IY14" s="5"/>
      <c r="IZ14" s="5"/>
      <c r="JA14" s="5"/>
      <c r="JB14" s="5"/>
      <c r="JC14" s="5"/>
      <c r="JD14" s="5"/>
      <c r="JE14" s="5"/>
      <c r="JF14" s="5"/>
      <c r="JG14" s="5"/>
      <c r="JH14" s="5"/>
      <c r="JI14" s="5"/>
      <c r="JJ14" s="5"/>
      <c r="JK14" s="5"/>
      <c r="JL14" s="5"/>
      <c r="JM14" s="5"/>
      <c r="JN14" s="5"/>
      <c r="JO14" s="5"/>
      <c r="JP14" s="5"/>
      <c r="JQ14" s="5"/>
      <c r="JR14" s="5"/>
      <c r="JS14" s="5"/>
      <c r="JT14" s="5"/>
      <c r="JU14" s="5"/>
      <c r="JV14" s="5"/>
      <c r="JW14" s="5"/>
      <c r="JX14" s="5"/>
      <c r="JY14" s="5"/>
      <c r="JZ14" s="5"/>
      <c r="KA14" s="5"/>
      <c r="KB14" s="5"/>
      <c r="KC14" s="5"/>
      <c r="KD14" s="5"/>
      <c r="KE14" s="5"/>
      <c r="KF14" s="5"/>
      <c r="KG14" s="5"/>
      <c r="KH14" s="5"/>
      <c r="KI14" s="5"/>
      <c r="KJ14" s="5"/>
      <c r="KK14" s="5"/>
      <c r="KL14" s="5"/>
      <c r="KM14" s="5"/>
      <c r="KN14" s="5"/>
      <c r="KO14" s="5"/>
      <c r="KP14" s="5"/>
      <c r="KQ14" s="5"/>
      <c r="KR14" s="5"/>
      <c r="KS14" s="5"/>
      <c r="KT14" s="5"/>
      <c r="KU14" s="5"/>
      <c r="KV14" s="5"/>
      <c r="KW14" s="5"/>
      <c r="KX14" s="5"/>
      <c r="KY14" s="5"/>
      <c r="KZ14" s="5"/>
      <c r="LA14" s="5"/>
      <c r="LB14" s="5"/>
      <c r="LC14" s="5"/>
      <c r="LD14" s="5"/>
      <c r="LE14" s="5"/>
      <c r="LF14" s="5"/>
      <c r="LG14" s="5"/>
      <c r="LH14" s="5"/>
      <c r="LI14" s="5"/>
      <c r="LJ14" s="5"/>
      <c r="LK14" s="5"/>
      <c r="LL14" s="5"/>
      <c r="LM14" s="5"/>
      <c r="LN14" s="5"/>
      <c r="LO14" s="5"/>
      <c r="LP14" s="5"/>
      <c r="LQ14" s="5"/>
      <c r="LR14" s="5"/>
      <c r="LS14" s="5"/>
      <c r="LT14" s="5"/>
      <c r="LU14" s="5"/>
      <c r="LV14" s="5"/>
      <c r="LW14" s="5"/>
      <c r="LX14" s="5"/>
      <c r="LY14" s="5"/>
      <c r="LZ14" s="5"/>
      <c r="MA14" s="5"/>
      <c r="MB14" s="5"/>
      <c r="MC14" s="5"/>
      <c r="MD14" s="5"/>
      <c r="ME14" s="5"/>
      <c r="MF14" s="5"/>
      <c r="MG14" s="5"/>
      <c r="MH14" s="5"/>
      <c r="MI14" s="5"/>
      <c r="MJ14" s="5"/>
      <c r="MK14" s="5"/>
      <c r="ML14" s="5"/>
      <c r="MM14" s="5"/>
      <c r="MN14" s="5"/>
      <c r="MO14" s="5"/>
      <c r="MP14" s="5"/>
      <c r="MQ14" s="5"/>
      <c r="MR14" s="5"/>
      <c r="MS14" s="5"/>
      <c r="MT14" s="5"/>
      <c r="MU14" s="5"/>
      <c r="MV14" s="5"/>
      <c r="MW14" s="5"/>
      <c r="MX14" s="5"/>
      <c r="MY14" s="5"/>
      <c r="MZ14" s="5"/>
      <c r="NA14" s="5"/>
      <c r="NB14" s="5"/>
      <c r="NC14" s="5"/>
      <c r="ND14" s="5"/>
      <c r="NE14" s="5"/>
      <c r="NF14" s="5"/>
      <c r="NG14" s="5"/>
      <c r="NH14" s="5"/>
      <c r="NI14" s="5"/>
      <c r="NJ14" s="5"/>
      <c r="NK14" s="5"/>
      <c r="NL14" s="5"/>
      <c r="NM14" s="5"/>
      <c r="NN14" s="5"/>
      <c r="NO14" s="5"/>
      <c r="NP14" s="5"/>
      <c r="NQ14" s="5"/>
      <c r="NR14" s="5"/>
      <c r="NS14" s="5"/>
      <c r="NT14" s="5"/>
      <c r="NU14" s="5"/>
      <c r="NV14" s="5"/>
      <c r="NW14" s="5"/>
      <c r="NX14" s="5"/>
      <c r="NY14" s="5"/>
      <c r="NZ14" s="5"/>
      <c r="OA14" s="5"/>
    </row>
    <row r="15" spans="1:391" ht="22.5" customHeight="1" x14ac:dyDescent="0.25">
      <c r="A15" s="35">
        <v>7</v>
      </c>
      <c r="B15" s="58">
        <v>270025</v>
      </c>
      <c r="C15" s="36" t="s">
        <v>18</v>
      </c>
      <c r="D15" s="37">
        <v>48540.588235294119</v>
      </c>
      <c r="E15" s="27">
        <f t="shared" si="1"/>
        <v>32360</v>
      </c>
      <c r="F15" s="27">
        <v>32199.98</v>
      </c>
      <c r="G15" s="28">
        <f t="shared" si="2"/>
        <v>99.5</v>
      </c>
      <c r="H15" s="29">
        <f t="shared" si="0"/>
        <v>100</v>
      </c>
      <c r="I15" s="30">
        <f t="shared" si="3"/>
        <v>100</v>
      </c>
      <c r="J15" s="31">
        <f>VLOOKUP(B15,'[3]АПП подуш. 2018 август'!$O$9:$P$54,2,0)</f>
        <v>192.87</v>
      </c>
      <c r="K15" s="38">
        <f t="shared" si="5"/>
        <v>192.87</v>
      </c>
      <c r="L15" s="33">
        <f t="shared" si="4"/>
        <v>0</v>
      </c>
      <c r="M15" s="34"/>
    </row>
    <row r="16" spans="1:391" ht="22.5" customHeight="1" x14ac:dyDescent="0.25">
      <c r="A16" s="35">
        <v>8</v>
      </c>
      <c r="B16" s="58">
        <v>270026</v>
      </c>
      <c r="C16" s="41" t="s">
        <v>19</v>
      </c>
      <c r="D16" s="43">
        <v>49000</v>
      </c>
      <c r="E16" s="27">
        <f t="shared" si="1"/>
        <v>32667</v>
      </c>
      <c r="F16" s="27">
        <v>32219</v>
      </c>
      <c r="G16" s="62">
        <f t="shared" si="2"/>
        <v>98.6</v>
      </c>
      <c r="H16" s="29">
        <f t="shared" si="0"/>
        <v>100</v>
      </c>
      <c r="I16" s="63">
        <f t="shared" si="3"/>
        <v>100</v>
      </c>
      <c r="J16" s="31">
        <f>VLOOKUP(B16,'[3]АПП подуш. 2018 август'!$O$9:$P$54,2,0)</f>
        <v>218.28</v>
      </c>
      <c r="K16" s="39">
        <f t="shared" si="5"/>
        <v>218.28</v>
      </c>
      <c r="L16" s="33">
        <f t="shared" si="4"/>
        <v>0</v>
      </c>
      <c r="M16" s="34"/>
    </row>
    <row r="17" spans="1:13" ht="22.5" customHeight="1" x14ac:dyDescent="0.25">
      <c r="A17" s="35">
        <v>9</v>
      </c>
      <c r="B17" s="58">
        <v>270035</v>
      </c>
      <c r="C17" s="40" t="s">
        <v>20</v>
      </c>
      <c r="D17" s="37">
        <v>40000</v>
      </c>
      <c r="E17" s="27">
        <f t="shared" si="1"/>
        <v>26667</v>
      </c>
      <c r="F17" s="27">
        <v>27002</v>
      </c>
      <c r="G17" s="28">
        <f t="shared" si="2"/>
        <v>101.3</v>
      </c>
      <c r="H17" s="29">
        <f t="shared" si="0"/>
        <v>100</v>
      </c>
      <c r="I17" s="30">
        <f t="shared" si="3"/>
        <v>100</v>
      </c>
      <c r="J17" s="31">
        <f>VLOOKUP(B17,'[3]АПП подуш. 2018 август'!$O$9:$P$54,2,0)</f>
        <v>243.5</v>
      </c>
      <c r="K17" s="38">
        <f t="shared" si="5"/>
        <v>243.5</v>
      </c>
      <c r="L17" s="33">
        <f t="shared" si="4"/>
        <v>0</v>
      </c>
      <c r="M17" s="34"/>
    </row>
    <row r="18" spans="1:13" ht="22.15" customHeight="1" x14ac:dyDescent="0.25">
      <c r="A18" s="35">
        <v>10</v>
      </c>
      <c r="B18" s="58">
        <v>270036</v>
      </c>
      <c r="C18" s="36" t="s">
        <v>21</v>
      </c>
      <c r="D18" s="37">
        <v>40000</v>
      </c>
      <c r="E18" s="27">
        <f t="shared" si="1"/>
        <v>26667</v>
      </c>
      <c r="F18" s="27">
        <v>27183</v>
      </c>
      <c r="G18" s="28">
        <f t="shared" si="2"/>
        <v>101.9</v>
      </c>
      <c r="H18" s="29">
        <f t="shared" si="0"/>
        <v>100</v>
      </c>
      <c r="I18" s="30">
        <f t="shared" si="3"/>
        <v>100</v>
      </c>
      <c r="J18" s="31">
        <f>VLOOKUP(B18,'[3]АПП подуш. 2018 август'!$O$9:$P$54,2,0)</f>
        <v>148.55000000000001</v>
      </c>
      <c r="K18" s="38">
        <f t="shared" si="5"/>
        <v>148.55000000000001</v>
      </c>
      <c r="L18" s="33">
        <f t="shared" si="4"/>
        <v>0</v>
      </c>
      <c r="M18" s="34"/>
    </row>
    <row r="19" spans="1:13" ht="24.75" customHeight="1" x14ac:dyDescent="0.25">
      <c r="A19" s="35">
        <v>11</v>
      </c>
      <c r="B19" s="58">
        <v>270037</v>
      </c>
      <c r="C19" s="36" t="s">
        <v>22</v>
      </c>
      <c r="D19" s="37">
        <v>41000</v>
      </c>
      <c r="E19" s="27">
        <f t="shared" si="1"/>
        <v>27333</v>
      </c>
      <c r="F19" s="27">
        <v>28173</v>
      </c>
      <c r="G19" s="28">
        <f t="shared" si="2"/>
        <v>103.1</v>
      </c>
      <c r="H19" s="29">
        <f t="shared" si="0"/>
        <v>100</v>
      </c>
      <c r="I19" s="30">
        <f t="shared" si="3"/>
        <v>100</v>
      </c>
      <c r="J19" s="31">
        <f>VLOOKUP(B19,'[3]АПП подуш. 2018 август'!$O$9:$P$54,2,0)</f>
        <v>143.28</v>
      </c>
      <c r="K19" s="38">
        <f t="shared" si="5"/>
        <v>143.28</v>
      </c>
      <c r="L19" s="33">
        <f t="shared" si="4"/>
        <v>0</v>
      </c>
      <c r="M19" s="34"/>
    </row>
    <row r="20" spans="1:13" ht="25.5" customHeight="1" x14ac:dyDescent="0.25">
      <c r="A20" s="35">
        <v>12</v>
      </c>
      <c r="B20" s="58">
        <v>270038</v>
      </c>
      <c r="C20" s="36" t="s">
        <v>23</v>
      </c>
      <c r="D20" s="37">
        <v>35000</v>
      </c>
      <c r="E20" s="27">
        <f t="shared" si="1"/>
        <v>23333</v>
      </c>
      <c r="F20" s="27">
        <v>23328</v>
      </c>
      <c r="G20" s="28">
        <f t="shared" si="2"/>
        <v>100</v>
      </c>
      <c r="H20" s="29">
        <f t="shared" si="0"/>
        <v>100</v>
      </c>
      <c r="I20" s="30">
        <f t="shared" si="3"/>
        <v>100</v>
      </c>
      <c r="J20" s="31">
        <f>VLOOKUP(B20,'[3]АПП подуш. 2018 август'!$O$9:$P$54,2,0)</f>
        <v>138.38999999999999</v>
      </c>
      <c r="K20" s="38">
        <f t="shared" si="5"/>
        <v>138.38999999999999</v>
      </c>
      <c r="L20" s="33">
        <f t="shared" si="4"/>
        <v>0</v>
      </c>
      <c r="M20" s="34"/>
    </row>
    <row r="21" spans="1:13" ht="24" customHeight="1" x14ac:dyDescent="0.25">
      <c r="A21" s="35">
        <v>13</v>
      </c>
      <c r="B21" s="58">
        <v>270017</v>
      </c>
      <c r="C21" s="36" t="s">
        <v>24</v>
      </c>
      <c r="D21" s="37">
        <v>68996</v>
      </c>
      <c r="E21" s="27">
        <f t="shared" si="1"/>
        <v>45997</v>
      </c>
      <c r="F21" s="27">
        <v>41860</v>
      </c>
      <c r="G21" s="28">
        <f t="shared" si="2"/>
        <v>91</v>
      </c>
      <c r="H21" s="29">
        <f t="shared" si="0"/>
        <v>85</v>
      </c>
      <c r="I21" s="30">
        <f t="shared" si="3"/>
        <v>85</v>
      </c>
      <c r="J21" s="31">
        <f>VLOOKUP(B21,'[3]АПП подуш. 2018 август'!$O$9:$P$54,2,0)</f>
        <v>263.57</v>
      </c>
      <c r="K21" s="38">
        <f t="shared" si="5"/>
        <v>224.03</v>
      </c>
      <c r="L21" s="33">
        <f t="shared" si="4"/>
        <v>39.539999999999992</v>
      </c>
      <c r="M21" s="34"/>
    </row>
    <row r="22" spans="1:13" ht="31.15" customHeight="1" x14ac:dyDescent="0.25">
      <c r="A22" s="35">
        <v>14</v>
      </c>
      <c r="B22" s="58">
        <v>270040</v>
      </c>
      <c r="C22" s="36" t="s">
        <v>25</v>
      </c>
      <c r="D22" s="37">
        <v>20200</v>
      </c>
      <c r="E22" s="27">
        <f t="shared" si="1"/>
        <v>13467</v>
      </c>
      <c r="F22" s="27">
        <v>15318</v>
      </c>
      <c r="G22" s="28">
        <f t="shared" si="2"/>
        <v>113.7</v>
      </c>
      <c r="H22" s="29">
        <f t="shared" si="0"/>
        <v>100</v>
      </c>
      <c r="I22" s="30">
        <f t="shared" si="3"/>
        <v>100</v>
      </c>
      <c r="J22" s="31">
        <f>VLOOKUP(B22,'[3]АПП подуш. 2018 август'!$O$9:$P$54,2,0)</f>
        <v>109.81</v>
      </c>
      <c r="K22" s="38">
        <f t="shared" si="5"/>
        <v>109.81</v>
      </c>
      <c r="L22" s="33">
        <f t="shared" si="4"/>
        <v>0</v>
      </c>
      <c r="M22" s="34"/>
    </row>
    <row r="23" spans="1:13" ht="18.600000000000001" customHeight="1" x14ac:dyDescent="0.25">
      <c r="A23" s="35">
        <v>15</v>
      </c>
      <c r="B23" s="58">
        <v>270041</v>
      </c>
      <c r="C23" s="36" t="s">
        <v>26</v>
      </c>
      <c r="D23" s="37">
        <v>52894</v>
      </c>
      <c r="E23" s="27">
        <f t="shared" si="1"/>
        <v>35263</v>
      </c>
      <c r="F23" s="27">
        <v>37247</v>
      </c>
      <c r="G23" s="28">
        <f t="shared" si="2"/>
        <v>105.6</v>
      </c>
      <c r="H23" s="29">
        <f t="shared" si="0"/>
        <v>100</v>
      </c>
      <c r="I23" s="30">
        <f t="shared" si="3"/>
        <v>100</v>
      </c>
      <c r="J23" s="31">
        <f>VLOOKUP(B23,'[3]АПП подуш. 2018 август'!$O$9:$P$54,2,0)</f>
        <v>210.35</v>
      </c>
      <c r="K23" s="38">
        <f t="shared" si="5"/>
        <v>210.35</v>
      </c>
      <c r="L23" s="33">
        <f t="shared" si="4"/>
        <v>0</v>
      </c>
      <c r="M23" s="34"/>
    </row>
    <row r="24" spans="1:13" ht="21.6" customHeight="1" x14ac:dyDescent="0.25">
      <c r="A24" s="35">
        <v>16</v>
      </c>
      <c r="B24" s="58">
        <v>270044</v>
      </c>
      <c r="C24" s="36" t="s">
        <v>27</v>
      </c>
      <c r="D24" s="37">
        <v>4598.7058823529405</v>
      </c>
      <c r="E24" s="27">
        <f t="shared" si="1"/>
        <v>3066</v>
      </c>
      <c r="F24" s="27">
        <v>917.39529411764704</v>
      </c>
      <c r="G24" s="28">
        <f t="shared" si="2"/>
        <v>29.9</v>
      </c>
      <c r="H24" s="29">
        <f t="shared" si="0"/>
        <v>0</v>
      </c>
      <c r="I24" s="30">
        <f t="shared" si="3"/>
        <v>0</v>
      </c>
      <c r="J24" s="31">
        <f>VLOOKUP(B24,'[3]АПП подуш. 2018 август'!$O$9:$P$54,2,0)</f>
        <v>27.84</v>
      </c>
      <c r="K24" s="38">
        <f t="shared" si="5"/>
        <v>0</v>
      </c>
      <c r="L24" s="33">
        <f t="shared" si="4"/>
        <v>27.84</v>
      </c>
      <c r="M24" s="34"/>
    </row>
    <row r="25" spans="1:13" ht="23.45" customHeight="1" x14ac:dyDescent="0.25">
      <c r="A25" s="35">
        <v>17</v>
      </c>
      <c r="B25" s="58">
        <v>270123</v>
      </c>
      <c r="C25" s="36" t="s">
        <v>28</v>
      </c>
      <c r="D25" s="37">
        <v>9554.2941176470595</v>
      </c>
      <c r="E25" s="27">
        <f t="shared" si="1"/>
        <v>6370</v>
      </c>
      <c r="F25" s="27">
        <v>5647.2447058823527</v>
      </c>
      <c r="G25" s="28">
        <f t="shared" si="2"/>
        <v>88.7</v>
      </c>
      <c r="H25" s="29">
        <f t="shared" si="0"/>
        <v>85</v>
      </c>
      <c r="I25" s="30">
        <f t="shared" si="3"/>
        <v>85</v>
      </c>
      <c r="J25" s="31">
        <f>VLOOKUP(B25,'[3]АПП подуш. 2018 август'!$O$9:$P$54,2,0)</f>
        <v>25.43</v>
      </c>
      <c r="K25" s="38">
        <f t="shared" si="5"/>
        <v>21.62</v>
      </c>
      <c r="L25" s="33">
        <f t="shared" si="4"/>
        <v>3.8099999999999987</v>
      </c>
      <c r="M25" s="34"/>
    </row>
    <row r="26" spans="1:13" ht="19.899999999999999" customHeight="1" x14ac:dyDescent="0.25">
      <c r="A26" s="35">
        <v>18</v>
      </c>
      <c r="B26" s="58">
        <v>270043</v>
      </c>
      <c r="C26" s="36" t="s">
        <v>29</v>
      </c>
      <c r="D26" s="37">
        <v>4593.1764705882351</v>
      </c>
      <c r="E26" s="27">
        <f t="shared" si="1"/>
        <v>3062</v>
      </c>
      <c r="F26" s="27">
        <v>4059.0094117647059</v>
      </c>
      <c r="G26" s="28">
        <f t="shared" si="2"/>
        <v>132.6</v>
      </c>
      <c r="H26" s="29">
        <f t="shared" si="0"/>
        <v>100</v>
      </c>
      <c r="I26" s="30">
        <f t="shared" si="3"/>
        <v>100</v>
      </c>
      <c r="J26" s="31">
        <f>VLOOKUP(B26,'[3]АПП подуш. 2018 август'!$O$9:$P$54,2,0)</f>
        <v>9.81</v>
      </c>
      <c r="K26" s="38">
        <f t="shared" si="5"/>
        <v>9.81</v>
      </c>
      <c r="L26" s="33">
        <f t="shared" si="4"/>
        <v>0</v>
      </c>
      <c r="M26" s="34"/>
    </row>
    <row r="27" spans="1:13" ht="18.600000000000001" customHeight="1" x14ac:dyDescent="0.25">
      <c r="A27" s="35">
        <v>19</v>
      </c>
      <c r="B27" s="58">
        <v>270108</v>
      </c>
      <c r="C27" s="36" t="s">
        <v>30</v>
      </c>
      <c r="D27" s="37">
        <v>3419</v>
      </c>
      <c r="E27" s="27">
        <f t="shared" si="1"/>
        <v>2279</v>
      </c>
      <c r="F27" s="27">
        <v>2134</v>
      </c>
      <c r="G27" s="28">
        <f t="shared" si="2"/>
        <v>93.6</v>
      </c>
      <c r="H27" s="29">
        <f t="shared" si="0"/>
        <v>85</v>
      </c>
      <c r="I27" s="30">
        <f t="shared" si="3"/>
        <v>85</v>
      </c>
      <c r="J27" s="31">
        <f>VLOOKUP(B27,'[3]АПП подуш. 2018 август'!$O$9:$P$54,2,0)</f>
        <v>17.010000000000002</v>
      </c>
      <c r="K27" s="38">
        <f t="shared" si="5"/>
        <v>14.46</v>
      </c>
      <c r="L27" s="33">
        <f t="shared" si="4"/>
        <v>2.5500000000000007</v>
      </c>
      <c r="M27" s="34"/>
    </row>
    <row r="28" spans="1:13" ht="22.5" customHeight="1" x14ac:dyDescent="0.25">
      <c r="A28" s="35">
        <v>20</v>
      </c>
      <c r="B28" s="58">
        <v>270042</v>
      </c>
      <c r="C28" s="36" t="s">
        <v>59</v>
      </c>
      <c r="D28" s="37">
        <v>64432.588235294119</v>
      </c>
      <c r="E28" s="27">
        <f t="shared" si="1"/>
        <v>42955</v>
      </c>
      <c r="F28" s="27">
        <v>25316.348235294117</v>
      </c>
      <c r="G28" s="28">
        <f t="shared" si="2"/>
        <v>58.9</v>
      </c>
      <c r="H28" s="29">
        <f t="shared" si="0"/>
        <v>0</v>
      </c>
      <c r="I28" s="30">
        <f t="shared" si="3"/>
        <v>0</v>
      </c>
      <c r="J28" s="31">
        <f>VLOOKUP(B28,'[3]АПП подуш. 2018 август'!$O$9:$P$54,2,0)</f>
        <v>138.75</v>
      </c>
      <c r="K28" s="38">
        <f t="shared" si="5"/>
        <v>0</v>
      </c>
      <c r="L28" s="33">
        <f t="shared" si="4"/>
        <v>138.75</v>
      </c>
      <c r="M28" s="34"/>
    </row>
    <row r="29" spans="1:13" ht="22.5" customHeight="1" x14ac:dyDescent="0.25">
      <c r="A29" s="35">
        <v>21</v>
      </c>
      <c r="B29" s="58">
        <v>270098</v>
      </c>
      <c r="C29" s="36" t="s">
        <v>31</v>
      </c>
      <c r="D29" s="37">
        <v>35000</v>
      </c>
      <c r="E29" s="27">
        <f t="shared" si="1"/>
        <v>23333</v>
      </c>
      <c r="F29" s="27">
        <v>23406</v>
      </c>
      <c r="G29" s="28">
        <f t="shared" si="2"/>
        <v>100.3</v>
      </c>
      <c r="H29" s="29">
        <f t="shared" si="0"/>
        <v>100</v>
      </c>
      <c r="I29" s="30">
        <f t="shared" si="3"/>
        <v>100</v>
      </c>
      <c r="J29" s="31">
        <f>VLOOKUP(B29,'[3]АПП подуш. 2018 август'!$O$9:$P$54,2,0)</f>
        <v>84.95</v>
      </c>
      <c r="K29" s="38">
        <f t="shared" si="5"/>
        <v>84.95</v>
      </c>
      <c r="L29" s="33">
        <f>J29-K29</f>
        <v>0</v>
      </c>
      <c r="M29" s="34"/>
    </row>
    <row r="30" spans="1:13" ht="22.5" customHeight="1" x14ac:dyDescent="0.25">
      <c r="A30" s="35">
        <v>22</v>
      </c>
      <c r="B30" s="58">
        <v>270134</v>
      </c>
      <c r="C30" s="36" t="s">
        <v>32</v>
      </c>
      <c r="D30" s="37">
        <v>97363.823529411762</v>
      </c>
      <c r="E30" s="27">
        <f t="shared" si="1"/>
        <v>64909</v>
      </c>
      <c r="F30" s="27">
        <v>65632.707058823536</v>
      </c>
      <c r="G30" s="28">
        <f t="shared" si="2"/>
        <v>101.1</v>
      </c>
      <c r="H30" s="29">
        <f t="shared" si="0"/>
        <v>100</v>
      </c>
      <c r="I30" s="30">
        <f t="shared" si="3"/>
        <v>100</v>
      </c>
      <c r="J30" s="31">
        <f>VLOOKUP(B30,'[3]АПП подуш. 2018 август'!$O$9:$P$54,2,0)</f>
        <v>306.87</v>
      </c>
      <c r="K30" s="39">
        <f t="shared" si="5"/>
        <v>306.87</v>
      </c>
      <c r="L30" s="33">
        <f t="shared" si="4"/>
        <v>0</v>
      </c>
      <c r="M30" s="34"/>
    </row>
    <row r="31" spans="1:13" ht="18.75" customHeight="1" x14ac:dyDescent="0.25">
      <c r="A31" s="35">
        <v>23</v>
      </c>
      <c r="B31" s="58">
        <v>270155</v>
      </c>
      <c r="C31" s="36" t="s">
        <v>33</v>
      </c>
      <c r="D31" s="37">
        <v>30564.411764705881</v>
      </c>
      <c r="E31" s="27">
        <f t="shared" si="1"/>
        <v>20376</v>
      </c>
      <c r="F31" s="27">
        <v>15253.942352941176</v>
      </c>
      <c r="G31" s="28">
        <f t="shared" si="2"/>
        <v>74.900000000000006</v>
      </c>
      <c r="H31" s="29">
        <f t="shared" si="0"/>
        <v>0</v>
      </c>
      <c r="I31" s="30">
        <f t="shared" si="3"/>
        <v>0</v>
      </c>
      <c r="J31" s="31">
        <f>VLOOKUP(B31,'[3]АПП подуш. 2018 август'!$O$9:$P$54,2,0)</f>
        <v>170.34</v>
      </c>
      <c r="K31" s="38">
        <f t="shared" si="5"/>
        <v>0</v>
      </c>
      <c r="L31" s="33">
        <f t="shared" si="4"/>
        <v>170.34</v>
      </c>
      <c r="M31" s="34"/>
    </row>
    <row r="32" spans="1:13" ht="27" customHeight="1" x14ac:dyDescent="0.25">
      <c r="A32" s="24">
        <v>24</v>
      </c>
      <c r="B32" s="59">
        <v>270168</v>
      </c>
      <c r="C32" s="25" t="s">
        <v>34</v>
      </c>
      <c r="D32" s="42">
        <v>37313.76470588235</v>
      </c>
      <c r="E32" s="27">
        <f t="shared" si="1"/>
        <v>24876</v>
      </c>
      <c r="F32" s="27">
        <v>16555.362352941178</v>
      </c>
      <c r="G32" s="28">
        <f t="shared" si="2"/>
        <v>66.599999999999994</v>
      </c>
      <c r="H32" s="29">
        <f t="shared" si="0"/>
        <v>0</v>
      </c>
      <c r="I32" s="30">
        <f t="shared" si="3"/>
        <v>0</v>
      </c>
      <c r="J32" s="31">
        <f>VLOOKUP(B32,'[3]АПП подуш. 2018 август'!$O$9:$P$54,2,0)</f>
        <v>254</v>
      </c>
      <c r="K32" s="32">
        <f t="shared" si="5"/>
        <v>0</v>
      </c>
      <c r="L32" s="33">
        <f t="shared" si="4"/>
        <v>254</v>
      </c>
      <c r="M32" s="34"/>
    </row>
    <row r="33" spans="1:13" ht="27" customHeight="1" x14ac:dyDescent="0.25">
      <c r="A33" s="35">
        <v>25</v>
      </c>
      <c r="B33" s="58">
        <v>270169</v>
      </c>
      <c r="C33" s="36" t="s">
        <v>35</v>
      </c>
      <c r="D33" s="43">
        <v>90267.058823529413</v>
      </c>
      <c r="E33" s="27">
        <f t="shared" si="1"/>
        <v>60178</v>
      </c>
      <c r="F33" s="27">
        <v>58859.196470588286</v>
      </c>
      <c r="G33" s="28">
        <f t="shared" si="2"/>
        <v>97.8</v>
      </c>
      <c r="H33" s="29">
        <f t="shared" si="0"/>
        <v>85</v>
      </c>
      <c r="I33" s="30">
        <f t="shared" si="3"/>
        <v>85</v>
      </c>
      <c r="J33" s="31">
        <f>VLOOKUP(B33,'[3]АПП подуш. 2018 август'!$O$9:$P$54,2,0)</f>
        <v>522.54</v>
      </c>
      <c r="K33" s="39">
        <f t="shared" si="5"/>
        <v>444.16</v>
      </c>
      <c r="L33" s="33">
        <f t="shared" si="4"/>
        <v>78.379999999999939</v>
      </c>
      <c r="M33" s="34"/>
    </row>
    <row r="34" spans="1:13" ht="25.15" customHeight="1" x14ac:dyDescent="0.25">
      <c r="A34" s="35">
        <v>26</v>
      </c>
      <c r="B34" s="58">
        <v>270087</v>
      </c>
      <c r="C34" s="36" t="s">
        <v>36</v>
      </c>
      <c r="D34" s="37">
        <v>29157</v>
      </c>
      <c r="E34" s="27">
        <f t="shared" si="1"/>
        <v>19438</v>
      </c>
      <c r="F34" s="27">
        <v>14840.107058823529</v>
      </c>
      <c r="G34" s="28">
        <f t="shared" si="2"/>
        <v>76.3</v>
      </c>
      <c r="H34" s="29">
        <f t="shared" si="0"/>
        <v>0</v>
      </c>
      <c r="I34" s="30">
        <f t="shared" si="3"/>
        <v>0</v>
      </c>
      <c r="J34" s="31">
        <f>VLOOKUP(B34,'[3]АПП подуш. 2018 август'!$O$9:$P$54,2,0)</f>
        <v>175.43</v>
      </c>
      <c r="K34" s="38">
        <f t="shared" si="5"/>
        <v>0</v>
      </c>
      <c r="L34" s="33">
        <f t="shared" si="4"/>
        <v>175.43</v>
      </c>
      <c r="M34" s="34"/>
    </row>
    <row r="35" spans="1:13" ht="26.45" customHeight="1" x14ac:dyDescent="0.25">
      <c r="A35" s="35">
        <v>27</v>
      </c>
      <c r="B35" s="58">
        <v>270050</v>
      </c>
      <c r="C35" s="36" t="s">
        <v>37</v>
      </c>
      <c r="D35" s="37">
        <v>80280.705882352937</v>
      </c>
      <c r="E35" s="27">
        <f t="shared" si="1"/>
        <v>53520</v>
      </c>
      <c r="F35" s="27">
        <v>48384.788235294116</v>
      </c>
      <c r="G35" s="28">
        <f t="shared" si="2"/>
        <v>90.4</v>
      </c>
      <c r="H35" s="29">
        <f t="shared" si="0"/>
        <v>85</v>
      </c>
      <c r="I35" s="30">
        <f t="shared" si="3"/>
        <v>85</v>
      </c>
      <c r="J35" s="31">
        <f>VLOOKUP(B35,'[3]АПП подуш. 2018 август'!$O$9:$P$54,2,0)</f>
        <v>376.81</v>
      </c>
      <c r="K35" s="38">
        <f t="shared" si="5"/>
        <v>320.29000000000002</v>
      </c>
      <c r="L35" s="33">
        <f t="shared" si="4"/>
        <v>56.519999999999982</v>
      </c>
      <c r="M35" s="34"/>
    </row>
    <row r="36" spans="1:13" ht="27" customHeight="1" x14ac:dyDescent="0.25">
      <c r="A36" s="35">
        <v>28</v>
      </c>
      <c r="B36" s="58">
        <v>270051</v>
      </c>
      <c r="C36" s="36" t="s">
        <v>38</v>
      </c>
      <c r="D36" s="37">
        <v>53150.705882352937</v>
      </c>
      <c r="E36" s="27">
        <f t="shared" si="1"/>
        <v>35434</v>
      </c>
      <c r="F36" s="27">
        <v>34069.44470588235</v>
      </c>
      <c r="G36" s="28">
        <f t="shared" si="2"/>
        <v>96.1</v>
      </c>
      <c r="H36" s="29">
        <f t="shared" si="0"/>
        <v>85</v>
      </c>
      <c r="I36" s="30">
        <f t="shared" si="3"/>
        <v>85</v>
      </c>
      <c r="J36" s="31">
        <f>VLOOKUP(B36,'[3]АПП подуш. 2018 август'!$O$9:$P$54,2,0)</f>
        <v>180.01</v>
      </c>
      <c r="K36" s="38">
        <f t="shared" si="5"/>
        <v>153.01</v>
      </c>
      <c r="L36" s="33">
        <f t="shared" si="4"/>
        <v>27</v>
      </c>
      <c r="M36" s="34"/>
    </row>
    <row r="37" spans="1:13" ht="26.45" customHeight="1" x14ac:dyDescent="0.25">
      <c r="A37" s="35">
        <v>29</v>
      </c>
      <c r="B37" s="58">
        <v>270052</v>
      </c>
      <c r="C37" s="36" t="s">
        <v>39</v>
      </c>
      <c r="D37" s="37">
        <v>31243</v>
      </c>
      <c r="E37" s="27">
        <f t="shared" si="1"/>
        <v>20829</v>
      </c>
      <c r="F37" s="27">
        <v>13551</v>
      </c>
      <c r="G37" s="28">
        <f t="shared" si="2"/>
        <v>65.099999999999994</v>
      </c>
      <c r="H37" s="29">
        <f t="shared" si="0"/>
        <v>0</v>
      </c>
      <c r="I37" s="30">
        <f t="shared" si="3"/>
        <v>0</v>
      </c>
      <c r="J37" s="31">
        <f>VLOOKUP(B37,'[3]АПП подуш. 2018 август'!$O$9:$P$54,2,0)</f>
        <v>194.77</v>
      </c>
      <c r="K37" s="38">
        <f t="shared" si="5"/>
        <v>0</v>
      </c>
      <c r="L37" s="33">
        <f t="shared" si="4"/>
        <v>194.77</v>
      </c>
      <c r="M37" s="34"/>
    </row>
    <row r="38" spans="1:13" ht="26.45" customHeight="1" x14ac:dyDescent="0.25">
      <c r="A38" s="35">
        <v>30</v>
      </c>
      <c r="B38" s="58">
        <v>270053</v>
      </c>
      <c r="C38" s="41" t="s">
        <v>40</v>
      </c>
      <c r="D38" s="43">
        <v>103500</v>
      </c>
      <c r="E38" s="27">
        <f t="shared" si="1"/>
        <v>69000</v>
      </c>
      <c r="F38" s="27">
        <v>68852</v>
      </c>
      <c r="G38" s="62">
        <f t="shared" si="2"/>
        <v>99.8</v>
      </c>
      <c r="H38" s="29">
        <f t="shared" si="0"/>
        <v>100</v>
      </c>
      <c r="I38" s="63">
        <f t="shared" si="3"/>
        <v>100</v>
      </c>
      <c r="J38" s="31">
        <f>VLOOKUP(B38,'[3]АПП подуш. 2018 август'!$O$9:$P$54,2,0)</f>
        <v>362.84</v>
      </c>
      <c r="K38" s="39">
        <f t="shared" si="5"/>
        <v>362.84</v>
      </c>
      <c r="L38" s="33">
        <f t="shared" si="4"/>
        <v>0</v>
      </c>
      <c r="M38" s="34"/>
    </row>
    <row r="39" spans="1:13" ht="29.45" customHeight="1" x14ac:dyDescent="0.25">
      <c r="A39" s="35">
        <v>31</v>
      </c>
      <c r="B39" s="58">
        <v>270047</v>
      </c>
      <c r="C39" s="36" t="s">
        <v>41</v>
      </c>
      <c r="D39" s="37">
        <v>25000</v>
      </c>
      <c r="E39" s="27">
        <f t="shared" si="1"/>
        <v>16667</v>
      </c>
      <c r="F39" s="27">
        <v>17872</v>
      </c>
      <c r="G39" s="28">
        <f t="shared" si="2"/>
        <v>107.2</v>
      </c>
      <c r="H39" s="29">
        <f t="shared" si="0"/>
        <v>100</v>
      </c>
      <c r="I39" s="30">
        <f t="shared" si="3"/>
        <v>100</v>
      </c>
      <c r="J39" s="31">
        <f>VLOOKUP(B39,'[3]АПП подуш. 2018 август'!$O$9:$P$54,2,0)</f>
        <v>154.19</v>
      </c>
      <c r="K39" s="38">
        <f t="shared" si="5"/>
        <v>154.19</v>
      </c>
      <c r="L39" s="33">
        <f t="shared" si="4"/>
        <v>0</v>
      </c>
      <c r="M39" s="34"/>
    </row>
    <row r="40" spans="1:13" ht="27.6" customHeight="1" x14ac:dyDescent="0.25">
      <c r="A40" s="35">
        <v>32</v>
      </c>
      <c r="B40" s="58">
        <v>270056</v>
      </c>
      <c r="C40" s="36" t="s">
        <v>42</v>
      </c>
      <c r="D40" s="37">
        <v>65200</v>
      </c>
      <c r="E40" s="27">
        <f t="shared" si="1"/>
        <v>43467</v>
      </c>
      <c r="F40" s="27">
        <v>44079</v>
      </c>
      <c r="G40" s="28">
        <f t="shared" si="2"/>
        <v>101.4</v>
      </c>
      <c r="H40" s="29">
        <f t="shared" si="0"/>
        <v>100</v>
      </c>
      <c r="I40" s="30">
        <f t="shared" si="3"/>
        <v>100</v>
      </c>
      <c r="J40" s="31">
        <f>VLOOKUP(B40,'[3]АПП подуш. 2018 август'!$O$9:$P$54,2,0)</f>
        <v>413.48</v>
      </c>
      <c r="K40" s="38">
        <f t="shared" si="5"/>
        <v>413.48</v>
      </c>
      <c r="L40" s="33">
        <f t="shared" si="4"/>
        <v>0</v>
      </c>
      <c r="M40" s="34"/>
    </row>
    <row r="41" spans="1:13" ht="24" customHeight="1" x14ac:dyDescent="0.25">
      <c r="A41" s="35">
        <v>33</v>
      </c>
      <c r="B41" s="58">
        <v>270057</v>
      </c>
      <c r="C41" s="36" t="s">
        <v>43</v>
      </c>
      <c r="D41" s="37">
        <v>16969.176470588234</v>
      </c>
      <c r="E41" s="27">
        <f t="shared" si="1"/>
        <v>11313</v>
      </c>
      <c r="F41" s="27">
        <v>9039.6329411764709</v>
      </c>
      <c r="G41" s="28">
        <f t="shared" si="2"/>
        <v>79.900000000000006</v>
      </c>
      <c r="H41" s="29">
        <f t="shared" si="0"/>
        <v>0</v>
      </c>
      <c r="I41" s="30">
        <f t="shared" si="3"/>
        <v>0</v>
      </c>
      <c r="J41" s="31">
        <f>VLOOKUP(B41,'[3]АПП подуш. 2018 август'!$O$9:$P$54,2,0)</f>
        <v>106.36</v>
      </c>
      <c r="K41" s="38">
        <f t="shared" si="5"/>
        <v>0</v>
      </c>
      <c r="L41" s="33">
        <f t="shared" si="4"/>
        <v>106.36</v>
      </c>
      <c r="M41" s="34"/>
    </row>
    <row r="42" spans="1:13" ht="25.9" customHeight="1" x14ac:dyDescent="0.25">
      <c r="A42" s="35">
        <v>34</v>
      </c>
      <c r="B42" s="58">
        <v>270060</v>
      </c>
      <c r="C42" s="36" t="s">
        <v>44</v>
      </c>
      <c r="D42" s="37">
        <v>11241.764705882353</v>
      </c>
      <c r="E42" s="27">
        <f t="shared" si="1"/>
        <v>7495</v>
      </c>
      <c r="F42" s="27">
        <v>7482.2000000000007</v>
      </c>
      <c r="G42" s="28">
        <f t="shared" si="2"/>
        <v>99.8</v>
      </c>
      <c r="H42" s="29">
        <f t="shared" si="0"/>
        <v>100</v>
      </c>
      <c r="I42" s="30">
        <f t="shared" si="3"/>
        <v>100</v>
      </c>
      <c r="J42" s="31">
        <f>VLOOKUP(B42,'[3]АПП подуш. 2018 август'!$O$9:$P$54,2,0)</f>
        <v>34.65</v>
      </c>
      <c r="K42" s="39">
        <f t="shared" si="5"/>
        <v>34.65</v>
      </c>
      <c r="L42" s="33">
        <f t="shared" si="4"/>
        <v>0</v>
      </c>
      <c r="M42" s="34"/>
    </row>
    <row r="43" spans="1:13" ht="27.6" customHeight="1" x14ac:dyDescent="0.25">
      <c r="A43" s="35">
        <v>35</v>
      </c>
      <c r="B43" s="58">
        <v>270146</v>
      </c>
      <c r="C43" s="36" t="s">
        <v>45</v>
      </c>
      <c r="D43" s="37">
        <v>50950.647058823532</v>
      </c>
      <c r="E43" s="27">
        <f t="shared" si="1"/>
        <v>33967</v>
      </c>
      <c r="F43" s="27">
        <v>33262.249411764707</v>
      </c>
      <c r="G43" s="28">
        <f t="shared" si="2"/>
        <v>97.9</v>
      </c>
      <c r="H43" s="29">
        <f t="shared" si="0"/>
        <v>85</v>
      </c>
      <c r="I43" s="30">
        <f t="shared" si="3"/>
        <v>85</v>
      </c>
      <c r="J43" s="31">
        <f>VLOOKUP(B43,'[3]АПП подуш. 2018 август'!$O$9:$P$54,2,0)</f>
        <v>343.86</v>
      </c>
      <c r="K43" s="39">
        <f t="shared" si="5"/>
        <v>292.27999999999997</v>
      </c>
      <c r="L43" s="33">
        <f t="shared" si="4"/>
        <v>51.580000000000041</v>
      </c>
      <c r="M43" s="34"/>
    </row>
    <row r="44" spans="1:13" ht="27" customHeight="1" x14ac:dyDescent="0.25">
      <c r="A44" s="35">
        <v>36</v>
      </c>
      <c r="B44" s="58">
        <v>270147</v>
      </c>
      <c r="C44" s="36" t="s">
        <v>46</v>
      </c>
      <c r="D44" s="37">
        <v>97765.941176470587</v>
      </c>
      <c r="E44" s="27">
        <f t="shared" si="1"/>
        <v>65177</v>
      </c>
      <c r="F44" s="27">
        <v>49162.718823529409</v>
      </c>
      <c r="G44" s="28">
        <f t="shared" si="2"/>
        <v>75.400000000000006</v>
      </c>
      <c r="H44" s="29">
        <f t="shared" si="0"/>
        <v>0</v>
      </c>
      <c r="I44" s="30">
        <f t="shared" si="3"/>
        <v>0</v>
      </c>
      <c r="J44" s="31">
        <f>VLOOKUP(B44,'[3]АПП подуш. 2018 август'!$O$9:$P$54,2,0)</f>
        <v>497.97</v>
      </c>
      <c r="K44" s="38">
        <f t="shared" si="5"/>
        <v>0</v>
      </c>
      <c r="L44" s="33">
        <f t="shared" si="4"/>
        <v>497.97</v>
      </c>
      <c r="M44" s="34"/>
    </row>
    <row r="45" spans="1:13" ht="29.45" customHeight="1" x14ac:dyDescent="0.25">
      <c r="A45" s="35">
        <v>37</v>
      </c>
      <c r="B45" s="58">
        <v>270068</v>
      </c>
      <c r="C45" s="36" t="s">
        <v>47</v>
      </c>
      <c r="D45" s="37">
        <v>44342.117647058825</v>
      </c>
      <c r="E45" s="27">
        <f t="shared" si="1"/>
        <v>29561</v>
      </c>
      <c r="F45" s="27">
        <v>25655.082352941175</v>
      </c>
      <c r="G45" s="28">
        <f t="shared" si="2"/>
        <v>86.8</v>
      </c>
      <c r="H45" s="29">
        <f t="shared" si="0"/>
        <v>85</v>
      </c>
      <c r="I45" s="30">
        <f t="shared" si="3"/>
        <v>85</v>
      </c>
      <c r="J45" s="31">
        <f>VLOOKUP(B45,'[3]АПП подуш. 2018 август'!$O$9:$P$54,2,0)</f>
        <v>320.2</v>
      </c>
      <c r="K45" s="38">
        <f t="shared" si="5"/>
        <v>272.17</v>
      </c>
      <c r="L45" s="33">
        <f t="shared" si="4"/>
        <v>48.029999999999973</v>
      </c>
      <c r="M45" s="34"/>
    </row>
    <row r="46" spans="1:13" ht="21.6" customHeight="1" x14ac:dyDescent="0.25">
      <c r="A46" s="35">
        <v>38</v>
      </c>
      <c r="B46" s="58">
        <v>270069</v>
      </c>
      <c r="C46" s="36" t="s">
        <v>48</v>
      </c>
      <c r="D46" s="37">
        <v>8755.2941176470595</v>
      </c>
      <c r="E46" s="27">
        <f t="shared" si="1"/>
        <v>5837</v>
      </c>
      <c r="F46" s="27">
        <v>4665.2835294117649</v>
      </c>
      <c r="G46" s="28">
        <f t="shared" si="2"/>
        <v>79.900000000000006</v>
      </c>
      <c r="H46" s="29">
        <f t="shared" si="0"/>
        <v>0</v>
      </c>
      <c r="I46" s="30">
        <f t="shared" si="3"/>
        <v>0</v>
      </c>
      <c r="J46" s="31">
        <f>VLOOKUP(B46,'[3]АПП подуш. 2018 август'!$O$9:$P$54,2,0)</f>
        <v>40.28</v>
      </c>
      <c r="K46" s="38">
        <f t="shared" si="5"/>
        <v>0</v>
      </c>
      <c r="L46" s="33">
        <f t="shared" si="4"/>
        <v>40.28</v>
      </c>
      <c r="M46" s="34"/>
    </row>
    <row r="47" spans="1:13" ht="25.9" customHeight="1" x14ac:dyDescent="0.25">
      <c r="A47" s="35">
        <v>39</v>
      </c>
      <c r="B47" s="58">
        <v>270091</v>
      </c>
      <c r="C47" s="36" t="s">
        <v>49</v>
      </c>
      <c r="D47" s="37">
        <v>85329.411764705888</v>
      </c>
      <c r="E47" s="27">
        <f t="shared" si="1"/>
        <v>56886</v>
      </c>
      <c r="F47" s="27">
        <v>59720.662352941174</v>
      </c>
      <c r="G47" s="28">
        <f t="shared" si="2"/>
        <v>105</v>
      </c>
      <c r="H47" s="29">
        <f t="shared" si="0"/>
        <v>100</v>
      </c>
      <c r="I47" s="30">
        <f t="shared" si="3"/>
        <v>100</v>
      </c>
      <c r="J47" s="31">
        <f>VLOOKUP(B47,'[3]АПП подуш. 2018 август'!$O$9:$P$54,2,0)</f>
        <v>382.8</v>
      </c>
      <c r="K47" s="38">
        <f t="shared" si="5"/>
        <v>382.8</v>
      </c>
      <c r="L47" s="33">
        <f t="shared" si="4"/>
        <v>0</v>
      </c>
      <c r="M47" s="34"/>
    </row>
    <row r="48" spans="1:13" ht="27.6" customHeight="1" x14ac:dyDescent="0.25">
      <c r="A48" s="35">
        <v>40</v>
      </c>
      <c r="B48" s="58">
        <v>270156</v>
      </c>
      <c r="C48" s="36" t="s">
        <v>50</v>
      </c>
      <c r="D48" s="37">
        <v>32413.058823529413</v>
      </c>
      <c r="E48" s="27">
        <f t="shared" si="1"/>
        <v>21609</v>
      </c>
      <c r="F48" s="27">
        <v>15958.612941176476</v>
      </c>
      <c r="G48" s="28">
        <f t="shared" si="2"/>
        <v>73.900000000000006</v>
      </c>
      <c r="H48" s="29">
        <f t="shared" si="0"/>
        <v>0</v>
      </c>
      <c r="I48" s="30">
        <f t="shared" si="3"/>
        <v>0</v>
      </c>
      <c r="J48" s="31">
        <f>VLOOKUP(B48,'[3]АПП подуш. 2018 август'!$O$9:$P$54,2,0)</f>
        <v>213.32</v>
      </c>
      <c r="K48" s="39">
        <f t="shared" si="5"/>
        <v>0</v>
      </c>
      <c r="L48" s="33">
        <f t="shared" si="4"/>
        <v>213.32</v>
      </c>
      <c r="M48" s="34"/>
    </row>
    <row r="49" spans="1:391" ht="26.45" customHeight="1" x14ac:dyDescent="0.25">
      <c r="A49" s="35">
        <v>41</v>
      </c>
      <c r="B49" s="58">
        <v>270088</v>
      </c>
      <c r="C49" s="36" t="s">
        <v>51</v>
      </c>
      <c r="D49" s="37">
        <v>39063.941176470587</v>
      </c>
      <c r="E49" s="27">
        <f t="shared" si="1"/>
        <v>26043</v>
      </c>
      <c r="F49" s="27">
        <v>18704.467058823531</v>
      </c>
      <c r="G49" s="28">
        <f t="shared" si="2"/>
        <v>71.8</v>
      </c>
      <c r="H49" s="29">
        <f t="shared" si="0"/>
        <v>0</v>
      </c>
      <c r="I49" s="30">
        <f t="shared" si="3"/>
        <v>0</v>
      </c>
      <c r="J49" s="31">
        <f>VLOOKUP(B49,'[3]АПП подуш. 2018 август'!$O$9:$P$54,2,0)</f>
        <v>488.56</v>
      </c>
      <c r="K49" s="38">
        <f t="shared" si="5"/>
        <v>0</v>
      </c>
      <c r="L49" s="33">
        <f>J49-K49</f>
        <v>488.56</v>
      </c>
      <c r="M49" s="34"/>
    </row>
    <row r="50" spans="1:391" ht="25.15" customHeight="1" x14ac:dyDescent="0.25">
      <c r="A50" s="35">
        <v>42</v>
      </c>
      <c r="B50" s="58">
        <v>270170</v>
      </c>
      <c r="C50" s="36" t="s">
        <v>52</v>
      </c>
      <c r="D50" s="43">
        <v>38458.23529411765</v>
      </c>
      <c r="E50" s="27">
        <f t="shared" si="1"/>
        <v>25639</v>
      </c>
      <c r="F50" s="27">
        <v>23486.947058823531</v>
      </c>
      <c r="G50" s="28">
        <f t="shared" si="2"/>
        <v>91.6</v>
      </c>
      <c r="H50" s="29">
        <f t="shared" si="0"/>
        <v>85</v>
      </c>
      <c r="I50" s="30">
        <f t="shared" si="3"/>
        <v>85</v>
      </c>
      <c r="J50" s="31">
        <f>VLOOKUP(B50,'[3]АПП подуш. 2018 август'!$O$9:$P$54,2,0)</f>
        <v>386.83</v>
      </c>
      <c r="K50" s="38">
        <f t="shared" si="5"/>
        <v>328.81</v>
      </c>
      <c r="L50" s="33">
        <f t="shared" si="4"/>
        <v>58.019999999999982</v>
      </c>
      <c r="M50" s="34"/>
    </row>
    <row r="51" spans="1:391" ht="26.45" customHeight="1" x14ac:dyDescent="0.25">
      <c r="A51" s="35">
        <v>43</v>
      </c>
      <c r="B51" s="58">
        <v>270171</v>
      </c>
      <c r="C51" s="36" t="s">
        <v>53</v>
      </c>
      <c r="D51" s="43">
        <v>36305.76470588235</v>
      </c>
      <c r="E51" s="27">
        <f t="shared" si="1"/>
        <v>24204</v>
      </c>
      <c r="F51" s="27">
        <v>14619.728235294118</v>
      </c>
      <c r="G51" s="28">
        <f t="shared" si="2"/>
        <v>60.4</v>
      </c>
      <c r="H51" s="29">
        <f t="shared" si="0"/>
        <v>0</v>
      </c>
      <c r="I51" s="30">
        <f t="shared" si="3"/>
        <v>0</v>
      </c>
      <c r="J51" s="31">
        <f>VLOOKUP(B51,'[3]АПП подуш. 2018 август'!$O$9:$P$54,2,0)</f>
        <v>305.69</v>
      </c>
      <c r="K51" s="38">
        <f t="shared" si="5"/>
        <v>0</v>
      </c>
      <c r="L51" s="33">
        <f t="shared" si="4"/>
        <v>305.69</v>
      </c>
      <c r="M51" s="34"/>
    </row>
    <row r="52" spans="1:391" ht="28.15" customHeight="1" x14ac:dyDescent="0.25">
      <c r="A52" s="35">
        <v>44</v>
      </c>
      <c r="B52" s="58">
        <v>270095</v>
      </c>
      <c r="C52" s="36" t="s">
        <v>54</v>
      </c>
      <c r="D52" s="37">
        <v>3100</v>
      </c>
      <c r="E52" s="27">
        <f t="shared" si="1"/>
        <v>2067</v>
      </c>
      <c r="F52" s="27">
        <v>1477.615294117647</v>
      </c>
      <c r="G52" s="28">
        <f t="shared" si="2"/>
        <v>71.5</v>
      </c>
      <c r="H52" s="29">
        <f t="shared" si="0"/>
        <v>0</v>
      </c>
      <c r="I52" s="30">
        <f t="shared" si="3"/>
        <v>0</v>
      </c>
      <c r="J52" s="31">
        <f>VLOOKUP(B52,'[3]АПП подуш. 2018 август'!$O$9:$P$54,2,0)</f>
        <v>93.7</v>
      </c>
      <c r="K52" s="38">
        <f t="shared" si="5"/>
        <v>0</v>
      </c>
      <c r="L52" s="33">
        <f t="shared" si="4"/>
        <v>93.7</v>
      </c>
      <c r="M52" s="34"/>
    </row>
    <row r="53" spans="1:391" ht="29.45" customHeight="1" x14ac:dyDescent="0.25">
      <c r="A53" s="35">
        <f t="shared" ref="A53:A54" si="6">A52+1</f>
        <v>45</v>
      </c>
      <c r="B53" s="58">
        <v>270065</v>
      </c>
      <c r="C53" s="36" t="s">
        <v>55</v>
      </c>
      <c r="D53" s="43">
        <v>5191.7058823529414</v>
      </c>
      <c r="E53" s="27">
        <f t="shared" si="1"/>
        <v>3461</v>
      </c>
      <c r="F53" s="27">
        <v>3731.0717647058809</v>
      </c>
      <c r="G53" s="28">
        <f t="shared" si="2"/>
        <v>107.8</v>
      </c>
      <c r="H53" s="29">
        <f t="shared" si="0"/>
        <v>100</v>
      </c>
      <c r="I53" s="30">
        <f t="shared" si="3"/>
        <v>100</v>
      </c>
      <c r="J53" s="31">
        <f>VLOOKUP(B53,'[3]АПП подуш. 2018 август'!$O$9:$P$54,2,0)</f>
        <v>88.9</v>
      </c>
      <c r="K53" s="38">
        <f t="shared" si="5"/>
        <v>88.9</v>
      </c>
      <c r="L53" s="33">
        <f t="shared" si="4"/>
        <v>0</v>
      </c>
      <c r="M53" s="34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  <c r="IR53" s="5"/>
      <c r="IS53" s="5"/>
      <c r="IT53" s="5"/>
      <c r="IU53" s="5"/>
      <c r="IV53" s="5"/>
      <c r="IW53" s="5"/>
      <c r="IX53" s="5"/>
      <c r="IY53" s="5"/>
      <c r="IZ53" s="5"/>
      <c r="JA53" s="5"/>
      <c r="JB53" s="5"/>
      <c r="JC53" s="5"/>
      <c r="JD53" s="5"/>
      <c r="JE53" s="5"/>
      <c r="JF53" s="5"/>
      <c r="JG53" s="5"/>
      <c r="JH53" s="5"/>
      <c r="JI53" s="5"/>
      <c r="JJ53" s="5"/>
      <c r="JK53" s="5"/>
      <c r="JL53" s="5"/>
      <c r="JM53" s="5"/>
      <c r="JN53" s="5"/>
      <c r="JO53" s="5"/>
      <c r="JP53" s="5"/>
      <c r="JQ53" s="5"/>
      <c r="JR53" s="5"/>
      <c r="JS53" s="5"/>
      <c r="JT53" s="5"/>
      <c r="JU53" s="5"/>
      <c r="JV53" s="5"/>
      <c r="JW53" s="5"/>
      <c r="JX53" s="5"/>
      <c r="JY53" s="5"/>
      <c r="JZ53" s="5"/>
      <c r="KA53" s="5"/>
      <c r="KB53" s="5"/>
      <c r="KC53" s="5"/>
      <c r="KD53" s="5"/>
      <c r="KE53" s="5"/>
      <c r="KF53" s="5"/>
      <c r="KG53" s="5"/>
      <c r="KH53" s="5"/>
      <c r="KI53" s="5"/>
      <c r="KJ53" s="5"/>
      <c r="KK53" s="5"/>
      <c r="KL53" s="5"/>
      <c r="KM53" s="5"/>
      <c r="KN53" s="5"/>
      <c r="KO53" s="5"/>
      <c r="KP53" s="5"/>
      <c r="KQ53" s="5"/>
      <c r="KR53" s="5"/>
      <c r="KS53" s="5"/>
      <c r="KT53" s="5"/>
      <c r="KU53" s="5"/>
      <c r="KV53" s="5"/>
      <c r="KW53" s="5"/>
      <c r="KX53" s="5"/>
      <c r="KY53" s="5"/>
      <c r="KZ53" s="5"/>
      <c r="LA53" s="5"/>
      <c r="LB53" s="5"/>
      <c r="LC53" s="5"/>
      <c r="LD53" s="5"/>
      <c r="LE53" s="5"/>
      <c r="LF53" s="5"/>
      <c r="LG53" s="5"/>
      <c r="LH53" s="5"/>
      <c r="LI53" s="5"/>
      <c r="LJ53" s="5"/>
      <c r="LK53" s="5"/>
      <c r="LL53" s="5"/>
      <c r="LM53" s="5"/>
      <c r="LN53" s="5"/>
      <c r="LO53" s="5"/>
      <c r="LP53" s="5"/>
      <c r="LQ53" s="5"/>
      <c r="LR53" s="5"/>
      <c r="LS53" s="5"/>
      <c r="LT53" s="5"/>
      <c r="LU53" s="5"/>
      <c r="LV53" s="5"/>
      <c r="LW53" s="5"/>
      <c r="LX53" s="5"/>
      <c r="LY53" s="5"/>
      <c r="LZ53" s="5"/>
      <c r="MA53" s="5"/>
      <c r="MB53" s="5"/>
      <c r="MC53" s="5"/>
      <c r="MD53" s="5"/>
      <c r="ME53" s="5"/>
      <c r="MF53" s="5"/>
      <c r="MG53" s="5"/>
      <c r="MH53" s="5"/>
      <c r="MI53" s="5"/>
      <c r="MJ53" s="5"/>
      <c r="MK53" s="5"/>
      <c r="ML53" s="5"/>
      <c r="MM53" s="5"/>
      <c r="MN53" s="5"/>
      <c r="MO53" s="5"/>
      <c r="MP53" s="5"/>
      <c r="MQ53" s="5"/>
      <c r="MR53" s="5"/>
      <c r="MS53" s="5"/>
      <c r="MT53" s="5"/>
      <c r="MU53" s="5"/>
      <c r="MV53" s="5"/>
      <c r="MW53" s="5"/>
      <c r="MX53" s="5"/>
      <c r="MY53" s="5"/>
      <c r="MZ53" s="5"/>
      <c r="NA53" s="5"/>
      <c r="NB53" s="5"/>
      <c r="NC53" s="5"/>
      <c r="ND53" s="5"/>
      <c r="NE53" s="5"/>
      <c r="NF53" s="5"/>
      <c r="NG53" s="5"/>
      <c r="NH53" s="5"/>
      <c r="NI53" s="5"/>
      <c r="NJ53" s="5"/>
      <c r="NK53" s="5"/>
      <c r="NL53" s="5"/>
      <c r="NM53" s="5"/>
      <c r="NN53" s="5"/>
      <c r="NO53" s="5"/>
      <c r="NP53" s="5"/>
      <c r="NQ53" s="5"/>
      <c r="NR53" s="5"/>
      <c r="NS53" s="5"/>
      <c r="NT53" s="5"/>
      <c r="NU53" s="5"/>
      <c r="NV53" s="5"/>
      <c r="NW53" s="5"/>
      <c r="NX53" s="5"/>
      <c r="NY53" s="5"/>
      <c r="NZ53" s="5"/>
      <c r="OA53" s="5"/>
    </row>
    <row r="54" spans="1:391" ht="25.9" customHeight="1" thickBot="1" x14ac:dyDescent="0.3">
      <c r="A54" s="44">
        <f t="shared" si="6"/>
        <v>46</v>
      </c>
      <c r="B54" s="60">
        <v>270089</v>
      </c>
      <c r="C54" s="45" t="s">
        <v>56</v>
      </c>
      <c r="D54" s="46">
        <v>16307.294117647059</v>
      </c>
      <c r="E54" s="27">
        <f t="shared" si="1"/>
        <v>10872</v>
      </c>
      <c r="F54" s="27">
        <v>9447.8635294117648</v>
      </c>
      <c r="G54" s="28">
        <f t="shared" si="2"/>
        <v>86.9</v>
      </c>
      <c r="H54" s="29">
        <f t="shared" si="0"/>
        <v>85</v>
      </c>
      <c r="I54" s="30">
        <f t="shared" si="3"/>
        <v>85</v>
      </c>
      <c r="J54" s="31">
        <f>VLOOKUP(B54,'[3]АПП подуш. 2018 август'!$O$9:$P$54,2,0)</f>
        <v>316.89</v>
      </c>
      <c r="K54" s="47">
        <f t="shared" si="5"/>
        <v>269.36</v>
      </c>
      <c r="L54" s="33">
        <f t="shared" si="4"/>
        <v>47.529999999999973</v>
      </c>
      <c r="M54" s="34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  <c r="IR54" s="5"/>
      <c r="IS54" s="5"/>
      <c r="IT54" s="5"/>
      <c r="IU54" s="5"/>
      <c r="IV54" s="5"/>
      <c r="IW54" s="5"/>
      <c r="IX54" s="5"/>
      <c r="IY54" s="5"/>
      <c r="IZ54" s="5"/>
      <c r="JA54" s="5"/>
      <c r="JB54" s="5"/>
      <c r="JC54" s="5"/>
      <c r="JD54" s="5"/>
      <c r="JE54" s="5"/>
      <c r="JF54" s="5"/>
      <c r="JG54" s="5"/>
      <c r="JH54" s="5"/>
      <c r="JI54" s="5"/>
      <c r="JJ54" s="5"/>
      <c r="JK54" s="5"/>
      <c r="JL54" s="5"/>
      <c r="JM54" s="5"/>
      <c r="JN54" s="5"/>
      <c r="JO54" s="5"/>
      <c r="JP54" s="5"/>
      <c r="JQ54" s="5"/>
      <c r="JR54" s="5"/>
      <c r="JS54" s="5"/>
      <c r="JT54" s="5"/>
      <c r="JU54" s="5"/>
      <c r="JV54" s="5"/>
      <c r="JW54" s="5"/>
      <c r="JX54" s="5"/>
      <c r="JY54" s="5"/>
      <c r="JZ54" s="5"/>
      <c r="KA54" s="5"/>
      <c r="KB54" s="5"/>
      <c r="KC54" s="5"/>
      <c r="KD54" s="5"/>
      <c r="KE54" s="5"/>
      <c r="KF54" s="5"/>
      <c r="KG54" s="5"/>
      <c r="KH54" s="5"/>
      <c r="KI54" s="5"/>
      <c r="KJ54" s="5"/>
      <c r="KK54" s="5"/>
      <c r="KL54" s="5"/>
      <c r="KM54" s="5"/>
      <c r="KN54" s="5"/>
      <c r="KO54" s="5"/>
      <c r="KP54" s="5"/>
      <c r="KQ54" s="5"/>
      <c r="KR54" s="5"/>
      <c r="KS54" s="5"/>
      <c r="KT54" s="5"/>
      <c r="KU54" s="5"/>
      <c r="KV54" s="5"/>
      <c r="KW54" s="5"/>
      <c r="KX54" s="5"/>
      <c r="KY54" s="5"/>
      <c r="KZ54" s="5"/>
      <c r="LA54" s="5"/>
      <c r="LB54" s="5"/>
      <c r="LC54" s="5"/>
      <c r="LD54" s="5"/>
      <c r="LE54" s="5"/>
      <c r="LF54" s="5"/>
      <c r="LG54" s="5"/>
      <c r="LH54" s="5"/>
      <c r="LI54" s="5"/>
      <c r="LJ54" s="5"/>
      <c r="LK54" s="5"/>
      <c r="LL54" s="5"/>
      <c r="LM54" s="5"/>
      <c r="LN54" s="5"/>
      <c r="LO54" s="5"/>
      <c r="LP54" s="5"/>
      <c r="LQ54" s="5"/>
      <c r="LR54" s="5"/>
      <c r="LS54" s="5"/>
      <c r="LT54" s="5"/>
      <c r="LU54" s="5"/>
      <c r="LV54" s="5"/>
      <c r="LW54" s="5"/>
      <c r="LX54" s="5"/>
      <c r="LY54" s="5"/>
      <c r="LZ54" s="5"/>
      <c r="MA54" s="5"/>
      <c r="MB54" s="5"/>
      <c r="MC54" s="5"/>
      <c r="MD54" s="5"/>
      <c r="ME54" s="5"/>
      <c r="MF54" s="5"/>
      <c r="MG54" s="5"/>
      <c r="MH54" s="5"/>
      <c r="MI54" s="5"/>
      <c r="MJ54" s="5"/>
      <c r="MK54" s="5"/>
      <c r="ML54" s="5"/>
      <c r="MM54" s="5"/>
      <c r="MN54" s="5"/>
      <c r="MO54" s="5"/>
      <c r="MP54" s="5"/>
      <c r="MQ54" s="5"/>
      <c r="MR54" s="5"/>
      <c r="MS54" s="5"/>
      <c r="MT54" s="5"/>
      <c r="MU54" s="5"/>
      <c r="MV54" s="5"/>
      <c r="MW54" s="5"/>
      <c r="MX54" s="5"/>
      <c r="MY54" s="5"/>
      <c r="MZ54" s="5"/>
      <c r="NA54" s="5"/>
      <c r="NB54" s="5"/>
      <c r="NC54" s="5"/>
      <c r="ND54" s="5"/>
      <c r="NE54" s="5"/>
      <c r="NF54" s="5"/>
      <c r="NG54" s="5"/>
      <c r="NH54" s="5"/>
      <c r="NI54" s="5"/>
      <c r="NJ54" s="5"/>
      <c r="NK54" s="5"/>
      <c r="NL54" s="5"/>
      <c r="NM54" s="5"/>
      <c r="NN54" s="5"/>
      <c r="NO54" s="5"/>
      <c r="NP54" s="5"/>
      <c r="NQ54" s="5"/>
      <c r="NR54" s="5"/>
      <c r="NS54" s="5"/>
      <c r="NT54" s="5"/>
      <c r="NU54" s="5"/>
      <c r="NV54" s="5"/>
      <c r="NW54" s="5"/>
      <c r="NX54" s="5"/>
      <c r="NY54" s="5"/>
      <c r="NZ54" s="5"/>
      <c r="OA54" s="5"/>
    </row>
    <row r="55" spans="1:391" s="57" customFormat="1" ht="24" customHeight="1" thickBot="1" x14ac:dyDescent="0.3">
      <c r="A55" s="48"/>
      <c r="B55" s="49"/>
      <c r="C55" s="50" t="s">
        <v>57</v>
      </c>
      <c r="D55" s="64">
        <f>SUM(D9:D54)</f>
        <v>2129263.588235294</v>
      </c>
      <c r="E55" s="64">
        <f t="shared" ref="E55:F55" si="7">SUM(E9:E54)</f>
        <v>1419511</v>
      </c>
      <c r="F55" s="64">
        <f t="shared" si="7"/>
        <v>1318898.2423529413</v>
      </c>
      <c r="G55" s="51"/>
      <c r="H55" s="52"/>
      <c r="I55" s="53"/>
      <c r="J55" s="54">
        <f>SUM(J9:J54)</f>
        <v>10650.52</v>
      </c>
      <c r="K55" s="55">
        <f>K9+K10+K11+K12+K13+K14+K15+K16+K17+K18+K19+K20+K21+K22+K23+K24+K25+K26+K27+K28+K29+K30+K31+K32+K33+K34+K35+K36+K37+K38+K39+K40+K41+K42+K43+K44+K45+K46+K47+K48+K49+K50+K51++K52+K53+K54</f>
        <v>7432.869999999999</v>
      </c>
      <c r="L55" s="55">
        <f>L9+L10+L11+L12+L13+L14+L15+L16+L17+L18+L19+L20+L21+L22+L23+L24+L25+L26+L27+L28+L29+L30+L31+L32+L33+L34+L35+L36+L37+L38+L39+L40+L41+L42+L43+L44+L45+L46+L47+L48+L49+L50+L51++L52+L53+L54</f>
        <v>3217.6499999999996</v>
      </c>
      <c r="M55" s="56"/>
      <c r="N55" s="56"/>
      <c r="O55" s="56"/>
      <c r="P55" s="56"/>
      <c r="Q55" s="56"/>
      <c r="R55" s="56"/>
      <c r="S55" s="56"/>
      <c r="T55" s="56"/>
      <c r="U55" s="56"/>
      <c r="V55" s="56"/>
      <c r="W55" s="56"/>
      <c r="X55" s="56"/>
      <c r="Y55" s="56"/>
      <c r="Z55" s="56"/>
      <c r="AA55" s="56"/>
      <c r="AB55" s="56"/>
      <c r="AC55" s="56"/>
      <c r="AD55" s="56"/>
      <c r="AE55" s="56"/>
      <c r="AF55" s="56"/>
      <c r="AG55" s="56"/>
      <c r="AH55" s="56"/>
      <c r="AI55" s="56"/>
      <c r="AJ55" s="56"/>
      <c r="AK55" s="56"/>
      <c r="AL55" s="56"/>
      <c r="AM55" s="56"/>
      <c r="AN55" s="56"/>
      <c r="AO55" s="56"/>
      <c r="AP55" s="56"/>
      <c r="AQ55" s="56"/>
      <c r="AR55" s="56"/>
      <c r="AS55" s="56"/>
      <c r="AT55" s="56"/>
      <c r="AU55" s="56"/>
      <c r="AV55" s="56"/>
      <c r="AW55" s="56"/>
      <c r="AX55" s="56"/>
      <c r="AY55" s="56"/>
      <c r="AZ55" s="56"/>
      <c r="BA55" s="56"/>
      <c r="BB55" s="56"/>
      <c r="BC55" s="56"/>
      <c r="BD55" s="56"/>
      <c r="BE55" s="56"/>
      <c r="BF55" s="56"/>
      <c r="BG55" s="56"/>
      <c r="BH55" s="56"/>
      <c r="BI55" s="56"/>
      <c r="BJ55" s="56"/>
      <c r="BK55" s="56"/>
      <c r="BL55" s="56"/>
      <c r="BM55" s="56"/>
      <c r="BN55" s="56"/>
      <c r="BO55" s="56"/>
      <c r="BP55" s="56"/>
      <c r="BQ55" s="56"/>
      <c r="BR55" s="56"/>
      <c r="BS55" s="56"/>
      <c r="BT55" s="56"/>
      <c r="BU55" s="56"/>
      <c r="BV55" s="56"/>
      <c r="BW55" s="56"/>
      <c r="BX55" s="56"/>
      <c r="BY55" s="56"/>
      <c r="BZ55" s="56"/>
      <c r="CA55" s="56"/>
      <c r="CB55" s="56"/>
      <c r="CC55" s="56"/>
      <c r="CD55" s="56"/>
      <c r="CE55" s="56"/>
      <c r="CF55" s="56"/>
      <c r="CG55" s="56"/>
      <c r="CH55" s="56"/>
      <c r="CI55" s="56"/>
      <c r="CJ55" s="56"/>
      <c r="CK55" s="56"/>
      <c r="CL55" s="56"/>
      <c r="CM55" s="56"/>
      <c r="CN55" s="56"/>
      <c r="CO55" s="56"/>
      <c r="CP55" s="56"/>
      <c r="CQ55" s="56"/>
      <c r="CR55" s="56"/>
      <c r="CS55" s="56"/>
      <c r="CT55" s="56"/>
      <c r="CU55" s="56"/>
      <c r="CV55" s="56"/>
      <c r="CW55" s="56"/>
      <c r="CX55" s="56"/>
      <c r="CY55" s="56"/>
      <c r="CZ55" s="56"/>
      <c r="DA55" s="56"/>
      <c r="DB55" s="56"/>
      <c r="DC55" s="56"/>
      <c r="DD55" s="56"/>
      <c r="DE55" s="56"/>
      <c r="DF55" s="56"/>
      <c r="DG55" s="56"/>
      <c r="DH55" s="56"/>
      <c r="DI55" s="56"/>
      <c r="DJ55" s="56"/>
      <c r="DK55" s="56"/>
      <c r="DL55" s="56"/>
      <c r="DM55" s="56"/>
      <c r="DN55" s="56"/>
      <c r="DO55" s="56"/>
      <c r="DP55" s="56"/>
      <c r="DQ55" s="56"/>
      <c r="DR55" s="56"/>
      <c r="DS55" s="56"/>
      <c r="DT55" s="56"/>
      <c r="DU55" s="56"/>
      <c r="DV55" s="56"/>
      <c r="DW55" s="56"/>
      <c r="DX55" s="56"/>
      <c r="DY55" s="56"/>
      <c r="DZ55" s="56"/>
      <c r="EA55" s="56"/>
      <c r="EB55" s="56"/>
      <c r="EC55" s="56"/>
      <c r="ED55" s="56"/>
      <c r="EE55" s="56"/>
      <c r="EF55" s="56"/>
      <c r="EG55" s="56"/>
      <c r="EH55" s="56"/>
      <c r="EI55" s="56"/>
      <c r="EJ55" s="56"/>
      <c r="EK55" s="56"/>
      <c r="EL55" s="56"/>
      <c r="EM55" s="56"/>
      <c r="EN55" s="56"/>
      <c r="EO55" s="56"/>
      <c r="EP55" s="56"/>
      <c r="EQ55" s="56"/>
      <c r="ER55" s="56"/>
      <c r="ES55" s="56"/>
      <c r="ET55" s="56"/>
      <c r="EU55" s="56"/>
      <c r="EV55" s="56"/>
      <c r="EW55" s="56"/>
      <c r="EX55" s="56"/>
      <c r="EY55" s="56"/>
      <c r="EZ55" s="56"/>
      <c r="FA55" s="56"/>
      <c r="FB55" s="56"/>
      <c r="FC55" s="56"/>
      <c r="FD55" s="56"/>
      <c r="FE55" s="56"/>
      <c r="FF55" s="56"/>
      <c r="FG55" s="56"/>
      <c r="FH55" s="56"/>
      <c r="FI55" s="56"/>
      <c r="FJ55" s="56"/>
      <c r="FK55" s="56"/>
      <c r="FL55" s="56"/>
      <c r="FM55" s="56"/>
      <c r="FN55" s="56"/>
      <c r="FO55" s="56"/>
      <c r="FP55" s="56"/>
      <c r="FQ55" s="56"/>
      <c r="FR55" s="56"/>
      <c r="FS55" s="56"/>
      <c r="FT55" s="56"/>
      <c r="FU55" s="56"/>
      <c r="FV55" s="56"/>
      <c r="FW55" s="56"/>
      <c r="FX55" s="56"/>
      <c r="FY55" s="56"/>
      <c r="FZ55" s="56"/>
      <c r="GA55" s="56"/>
      <c r="GB55" s="56"/>
      <c r="GC55" s="56"/>
      <c r="GD55" s="56"/>
      <c r="GE55" s="56"/>
      <c r="GF55" s="56"/>
      <c r="GG55" s="56"/>
      <c r="GH55" s="56"/>
      <c r="GI55" s="56"/>
      <c r="GJ55" s="56"/>
      <c r="GK55" s="56"/>
      <c r="GL55" s="56"/>
      <c r="GM55" s="56"/>
      <c r="GN55" s="56"/>
      <c r="GO55" s="56"/>
      <c r="GP55" s="56"/>
      <c r="GQ55" s="56"/>
      <c r="GR55" s="56"/>
      <c r="GS55" s="56"/>
      <c r="GT55" s="56"/>
      <c r="GU55" s="56"/>
      <c r="GV55" s="56"/>
      <c r="GW55" s="56"/>
      <c r="GX55" s="56"/>
      <c r="GY55" s="56"/>
      <c r="GZ55" s="56"/>
      <c r="HA55" s="56"/>
      <c r="HB55" s="56"/>
      <c r="HC55" s="56"/>
      <c r="HD55" s="56"/>
      <c r="HE55" s="56"/>
      <c r="HF55" s="56"/>
      <c r="HG55" s="56"/>
      <c r="HH55" s="56"/>
      <c r="HI55" s="56"/>
      <c r="HJ55" s="56"/>
      <c r="HK55" s="56"/>
      <c r="HL55" s="56"/>
      <c r="HM55" s="56"/>
      <c r="HN55" s="56"/>
      <c r="HO55" s="56"/>
      <c r="HP55" s="56"/>
      <c r="HQ55" s="56"/>
      <c r="HR55" s="56"/>
      <c r="HS55" s="56"/>
      <c r="HT55" s="56"/>
      <c r="HU55" s="56"/>
      <c r="HV55" s="56"/>
      <c r="HW55" s="56"/>
      <c r="HX55" s="56"/>
      <c r="HY55" s="56"/>
      <c r="HZ55" s="56"/>
      <c r="IA55" s="56"/>
      <c r="IB55" s="56"/>
      <c r="IC55" s="56"/>
      <c r="ID55" s="56"/>
      <c r="IE55" s="56"/>
      <c r="IF55" s="56"/>
      <c r="IG55" s="56"/>
      <c r="IH55" s="56"/>
      <c r="II55" s="56"/>
      <c r="IJ55" s="56"/>
      <c r="IK55" s="56"/>
      <c r="IL55" s="56"/>
      <c r="IM55" s="56"/>
      <c r="IN55" s="56"/>
      <c r="IO55" s="56"/>
      <c r="IP55" s="56"/>
      <c r="IQ55" s="56"/>
      <c r="IR55" s="56"/>
      <c r="IS55" s="56"/>
      <c r="IT55" s="56"/>
      <c r="IU55" s="56"/>
      <c r="IV55" s="56"/>
      <c r="IW55" s="56"/>
      <c r="IX55" s="56"/>
      <c r="IY55" s="56"/>
      <c r="IZ55" s="56"/>
      <c r="JA55" s="56"/>
      <c r="JB55" s="56"/>
      <c r="JC55" s="56"/>
      <c r="JD55" s="56"/>
      <c r="JE55" s="56"/>
      <c r="JF55" s="56"/>
      <c r="JG55" s="56"/>
      <c r="JH55" s="56"/>
      <c r="JI55" s="56"/>
      <c r="JJ55" s="56"/>
      <c r="JK55" s="56"/>
      <c r="JL55" s="56"/>
      <c r="JM55" s="56"/>
      <c r="JN55" s="56"/>
      <c r="JO55" s="56"/>
      <c r="JP55" s="56"/>
      <c r="JQ55" s="56"/>
      <c r="JR55" s="56"/>
      <c r="JS55" s="56"/>
      <c r="JT55" s="56"/>
      <c r="JU55" s="56"/>
      <c r="JV55" s="56"/>
      <c r="JW55" s="56"/>
      <c r="JX55" s="56"/>
      <c r="JY55" s="56"/>
      <c r="JZ55" s="56"/>
      <c r="KA55" s="56"/>
      <c r="KB55" s="56"/>
      <c r="KC55" s="56"/>
      <c r="KD55" s="56"/>
      <c r="KE55" s="56"/>
      <c r="KF55" s="56"/>
      <c r="KG55" s="56"/>
      <c r="KH55" s="56"/>
      <c r="KI55" s="56"/>
      <c r="KJ55" s="56"/>
      <c r="KK55" s="56"/>
      <c r="KL55" s="56"/>
      <c r="KM55" s="56"/>
      <c r="KN55" s="56"/>
      <c r="KO55" s="56"/>
      <c r="KP55" s="56"/>
      <c r="KQ55" s="56"/>
      <c r="KR55" s="56"/>
      <c r="KS55" s="56"/>
      <c r="KT55" s="56"/>
      <c r="KU55" s="56"/>
      <c r="KV55" s="56"/>
      <c r="KW55" s="56"/>
      <c r="KX55" s="56"/>
      <c r="KY55" s="56"/>
      <c r="KZ55" s="56"/>
      <c r="LA55" s="56"/>
      <c r="LB55" s="56"/>
      <c r="LC55" s="56"/>
      <c r="LD55" s="56"/>
      <c r="LE55" s="56"/>
      <c r="LF55" s="56"/>
      <c r="LG55" s="56"/>
      <c r="LH55" s="56"/>
      <c r="LI55" s="56"/>
      <c r="LJ55" s="56"/>
      <c r="LK55" s="56"/>
      <c r="LL55" s="56"/>
      <c r="LM55" s="56"/>
      <c r="LN55" s="56"/>
      <c r="LO55" s="56"/>
      <c r="LP55" s="56"/>
      <c r="LQ55" s="56"/>
      <c r="LR55" s="56"/>
      <c r="LS55" s="56"/>
      <c r="LT55" s="56"/>
      <c r="LU55" s="56"/>
      <c r="LV55" s="56"/>
      <c r="LW55" s="56"/>
      <c r="LX55" s="56"/>
      <c r="LY55" s="56"/>
      <c r="LZ55" s="56"/>
      <c r="MA55" s="56"/>
      <c r="MB55" s="56"/>
      <c r="MC55" s="56"/>
      <c r="MD55" s="56"/>
      <c r="ME55" s="56"/>
      <c r="MF55" s="56"/>
      <c r="MG55" s="56"/>
      <c r="MH55" s="56"/>
      <c r="MI55" s="56"/>
      <c r="MJ55" s="56"/>
      <c r="MK55" s="56"/>
      <c r="ML55" s="56"/>
      <c r="MM55" s="56"/>
      <c r="MN55" s="56"/>
      <c r="MO55" s="56"/>
      <c r="MP55" s="56"/>
      <c r="MQ55" s="56"/>
      <c r="MR55" s="56"/>
      <c r="MS55" s="56"/>
      <c r="MT55" s="56"/>
      <c r="MU55" s="56"/>
      <c r="MV55" s="56"/>
      <c r="MW55" s="56"/>
      <c r="MX55" s="56"/>
      <c r="MY55" s="56"/>
      <c r="MZ55" s="56"/>
      <c r="NA55" s="56"/>
      <c r="NB55" s="56"/>
      <c r="NC55" s="56"/>
      <c r="ND55" s="56"/>
      <c r="NE55" s="56"/>
      <c r="NF55" s="56"/>
      <c r="NG55" s="56"/>
      <c r="NH55" s="56"/>
      <c r="NI55" s="56"/>
      <c r="NJ55" s="56"/>
      <c r="NK55" s="56"/>
      <c r="NL55" s="56"/>
      <c r="NM55" s="56"/>
      <c r="NN55" s="56"/>
      <c r="NO55" s="56"/>
      <c r="NP55" s="56"/>
      <c r="NQ55" s="56"/>
      <c r="NR55" s="56"/>
      <c r="NS55" s="56"/>
      <c r="NT55" s="56"/>
      <c r="NU55" s="56"/>
      <c r="NV55" s="56"/>
      <c r="NW55" s="56"/>
      <c r="NX55" s="56"/>
      <c r="NY55" s="56"/>
      <c r="NZ55" s="56"/>
      <c r="OA55" s="56"/>
    </row>
    <row r="56" spans="1:391" ht="12" customHeight="1" x14ac:dyDescent="0.25">
      <c r="A56" s="4"/>
      <c r="B56" s="4"/>
      <c r="C56" s="65"/>
      <c r="D56" s="65"/>
      <c r="E56" s="65"/>
      <c r="F56" s="65"/>
      <c r="G56" s="65"/>
      <c r="H56" s="65"/>
      <c r="I56" s="65"/>
      <c r="J56" s="65"/>
      <c r="K56" s="6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 s="5"/>
      <c r="HK56" s="5"/>
      <c r="HL56" s="5"/>
      <c r="HM56" s="5"/>
      <c r="HN56" s="5"/>
      <c r="HO56" s="5"/>
      <c r="HP56" s="5"/>
      <c r="HQ56" s="5"/>
      <c r="HR56" s="5"/>
      <c r="HS56" s="5"/>
      <c r="HT56" s="5"/>
      <c r="HU56" s="5"/>
      <c r="HV56" s="5"/>
      <c r="HW56" s="5"/>
      <c r="HX56" s="5"/>
      <c r="HY56" s="5"/>
      <c r="HZ56" s="5"/>
      <c r="IA56" s="5"/>
      <c r="IB56" s="5"/>
      <c r="IC56" s="5"/>
      <c r="ID56" s="5"/>
      <c r="IE56" s="5"/>
      <c r="IF56" s="5"/>
      <c r="IG56" s="5"/>
      <c r="IH56" s="5"/>
      <c r="II56" s="5"/>
      <c r="IJ56" s="5"/>
      <c r="IK56" s="5"/>
      <c r="IL56" s="5"/>
      <c r="IM56" s="5"/>
      <c r="IN56" s="5"/>
      <c r="IO56" s="5"/>
      <c r="IP56" s="5"/>
      <c r="IQ56" s="5"/>
      <c r="IR56" s="5"/>
      <c r="IS56" s="5"/>
      <c r="IT56" s="5"/>
      <c r="IU56" s="5"/>
      <c r="IV56" s="5"/>
      <c r="IW56" s="5"/>
      <c r="IX56" s="5"/>
      <c r="IY56" s="5"/>
      <c r="IZ56" s="5"/>
      <c r="JA56" s="5"/>
      <c r="JB56" s="5"/>
      <c r="JC56" s="5"/>
      <c r="JD56" s="5"/>
      <c r="JE56" s="5"/>
      <c r="JF56" s="5"/>
      <c r="JG56" s="5"/>
      <c r="JH56" s="5"/>
      <c r="JI56" s="5"/>
      <c r="JJ56" s="5"/>
      <c r="JK56" s="5"/>
      <c r="JL56" s="5"/>
      <c r="JM56" s="5"/>
      <c r="JN56" s="5"/>
      <c r="JO56" s="5"/>
      <c r="JP56" s="5"/>
      <c r="JQ56" s="5"/>
      <c r="JR56" s="5"/>
      <c r="JS56" s="5"/>
      <c r="JT56" s="5"/>
      <c r="JU56" s="5"/>
      <c r="JV56" s="5"/>
      <c r="JW56" s="5"/>
      <c r="JX56" s="5"/>
      <c r="JY56" s="5"/>
      <c r="JZ56" s="5"/>
      <c r="KA56" s="5"/>
      <c r="KB56" s="5"/>
      <c r="KC56" s="5"/>
      <c r="KD56" s="5"/>
      <c r="KE56" s="5"/>
      <c r="KF56" s="5"/>
      <c r="KG56" s="5"/>
      <c r="KH56" s="5"/>
      <c r="KI56" s="5"/>
      <c r="KJ56" s="5"/>
      <c r="KK56" s="5"/>
      <c r="KL56" s="5"/>
      <c r="KM56" s="5"/>
      <c r="KN56" s="5"/>
      <c r="KO56" s="5"/>
      <c r="KP56" s="5"/>
      <c r="KQ56" s="5"/>
      <c r="KR56" s="5"/>
      <c r="KS56" s="5"/>
      <c r="KT56" s="5"/>
      <c r="KU56" s="5"/>
      <c r="KV56" s="5"/>
      <c r="KW56" s="5"/>
      <c r="KX56" s="5"/>
      <c r="KY56" s="5"/>
      <c r="KZ56" s="5"/>
      <c r="LA56" s="5"/>
      <c r="LB56" s="5"/>
      <c r="LC56" s="5"/>
      <c r="LD56" s="5"/>
      <c r="LE56" s="5"/>
      <c r="LF56" s="5"/>
      <c r="LG56" s="5"/>
      <c r="LH56" s="5"/>
      <c r="LI56" s="5"/>
      <c r="LJ56" s="5"/>
      <c r="LK56" s="5"/>
      <c r="LL56" s="5"/>
      <c r="LM56" s="5"/>
      <c r="LN56" s="5"/>
      <c r="LO56" s="5"/>
      <c r="LP56" s="5"/>
      <c r="LQ56" s="5"/>
      <c r="LR56" s="5"/>
      <c r="LS56" s="5"/>
      <c r="LT56" s="5"/>
      <c r="LU56" s="5"/>
      <c r="LV56" s="5"/>
      <c r="LW56" s="5"/>
      <c r="LX56" s="5"/>
      <c r="LY56" s="5"/>
      <c r="LZ56" s="5"/>
      <c r="MA56" s="5"/>
      <c r="MB56" s="5"/>
      <c r="MC56" s="5"/>
      <c r="MD56" s="5"/>
      <c r="ME56" s="5"/>
      <c r="MF56" s="5"/>
      <c r="MG56" s="5"/>
      <c r="MH56" s="5"/>
      <c r="MI56" s="5"/>
      <c r="MJ56" s="5"/>
      <c r="MK56" s="5"/>
      <c r="ML56" s="5"/>
      <c r="MM56" s="5"/>
      <c r="MN56" s="5"/>
      <c r="MO56" s="5"/>
      <c r="MP56" s="5"/>
      <c r="MQ56" s="5"/>
      <c r="MR56" s="5"/>
      <c r="MS56" s="5"/>
      <c r="MT56" s="5"/>
      <c r="MU56" s="5"/>
      <c r="MV56" s="5"/>
      <c r="MW56" s="5"/>
      <c r="MX56" s="5"/>
      <c r="MY56" s="5"/>
      <c r="MZ56" s="5"/>
      <c r="NA56" s="5"/>
      <c r="NB56" s="5"/>
      <c r="NC56" s="5"/>
      <c r="ND56" s="5"/>
      <c r="NE56" s="5"/>
      <c r="NF56" s="5"/>
      <c r="NG56" s="5"/>
      <c r="NH56" s="5"/>
      <c r="NI56" s="5"/>
      <c r="NJ56" s="5"/>
      <c r="NK56" s="5"/>
      <c r="NL56" s="5"/>
      <c r="NM56" s="5"/>
      <c r="NN56" s="5"/>
      <c r="NO56" s="5"/>
      <c r="NP56" s="5"/>
      <c r="NQ56" s="5"/>
      <c r="NR56" s="5"/>
      <c r="NS56" s="5"/>
      <c r="NT56" s="5"/>
      <c r="NU56" s="5"/>
      <c r="NV56" s="5"/>
      <c r="NW56" s="5"/>
      <c r="NX56" s="5"/>
      <c r="NY56" s="5"/>
      <c r="NZ56" s="5"/>
      <c r="OA56" s="5"/>
    </row>
  </sheetData>
  <autoFilter ref="A8:K8"/>
  <mergeCells count="12">
    <mergeCell ref="H1:K1"/>
    <mergeCell ref="D4:H5"/>
    <mergeCell ref="C2:K2"/>
    <mergeCell ref="A4:A7"/>
    <mergeCell ref="B4:B7"/>
    <mergeCell ref="C4:C7"/>
    <mergeCell ref="I4:K4"/>
    <mergeCell ref="C56:K56"/>
    <mergeCell ref="I5:I7"/>
    <mergeCell ref="J5:J7"/>
    <mergeCell ref="K5:K7"/>
    <mergeCell ref="D6:H6"/>
  </mergeCells>
  <pageMargins left="0" right="0" top="0.31496062992125984" bottom="0.19685039370078741" header="0.15748031496062992" footer="0.11811023622047245"/>
  <pageSetup paperSize="9" scale="47" orientation="landscape" r:id="rId1"/>
  <headerFooter differentFirst="1">
    <oddFooter>&amp;C&amp;P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ОЦЕНКА АПП сентябрь</vt:lpstr>
      <vt:lpstr>'ОЦЕНКА АПП сентябрь'!Заголовки_для_печати</vt:lpstr>
      <vt:lpstr>'ОЦЕНКА АПП сентябрь'!Область_печати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Бугаева Евгения Евгеньевна</dc:creator>
  <cp:lastModifiedBy>Солод Ольга Геннадьевна</cp:lastModifiedBy>
  <cp:lastPrinted>2018-10-12T06:13:22Z</cp:lastPrinted>
  <dcterms:created xsi:type="dcterms:W3CDTF">2017-06-02T03:59:55Z</dcterms:created>
  <dcterms:modified xsi:type="dcterms:W3CDTF">2020-02-05T06:41:40Z</dcterms:modified>
</cp:coreProperties>
</file>